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Management Summary" sheetId="2" r:id="rId5"/>
    <sheet state="visible" name="Settings" sheetId="3" r:id="rId6"/>
    <sheet state="visible" name="Assumptions &amp; Sources" sheetId="4" r:id="rId7"/>
    <sheet state="visible" name="Products" sheetId="5" r:id="rId8"/>
    <sheet state="visible" name="Logistics" sheetId="6" r:id="rId9"/>
    <sheet state="visible" name="Tech &amp; Infrastructure" sheetId="7" r:id="rId10"/>
    <sheet state="visible" name="Marketing" sheetId="8" r:id="rId11"/>
    <sheet state="visible" name="Transaction &amp; HR"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F27">
      <text>
        <t xml:space="preserve">ggf. weitere Auswahlmöglichkeiten ergänzen
	-Yara Molthan</t>
      </text>
    </comment>
  </commentList>
</comments>
</file>

<file path=xl/sharedStrings.xml><?xml version="1.0" encoding="utf-8"?>
<sst xmlns="http://schemas.openxmlformats.org/spreadsheetml/2006/main" count="330" uniqueCount="266">
  <si>
    <t>INSTRUCTIONS</t>
  </si>
  <si>
    <t xml:space="preserve">This standardized business plan template is designed to mirror the profits and costs of a digital business model. Customization to meet a company's needs may be required. </t>
  </si>
  <si>
    <t>Only cells colored in green are supposed to be filled with numbers. All grey colored cells contain formulas that are calculating values based on the input from the green cells.</t>
  </si>
  <si>
    <t>Layout &amp; Structure</t>
  </si>
  <si>
    <t xml:space="preserve">The template is separated in summary (dark grey) and input (light grey) spreadsheets. </t>
  </si>
  <si>
    <t>Summary spreadsheets:</t>
  </si>
  <si>
    <t>- Management Summary</t>
  </si>
  <si>
    <t>- Settings</t>
  </si>
  <si>
    <t>- Assumptions &amp; Sources</t>
  </si>
  <si>
    <t>Input spreadsheets:</t>
  </si>
  <si>
    <t>- Products</t>
  </si>
  <si>
    <t>- Logistics</t>
  </si>
  <si>
    <t>- Tech &amp; Infrastructure</t>
  </si>
  <si>
    <t>- Marketing</t>
  </si>
  <si>
    <t>- Transaction &amp; HR</t>
  </si>
  <si>
    <t>Limitations</t>
  </si>
  <si>
    <t xml:space="preserve">This business plan template is designed for one sales region. Multiple sales region are not included in the standard layout. </t>
  </si>
  <si>
    <t xml:space="preserve">This business plan does not include a scenario functionality. However, it is recommended to calculate a worst, realistic and best case by duplicating the template. </t>
  </si>
  <si>
    <t xml:space="preserve">Growth scenarios for upcoming years are not included in this business case calculation, but may be calculated by duplicating the template. </t>
  </si>
  <si>
    <t>The template is highly standardized and simplified. Specifications and adaptations may be required to replicate a customized scenarios for a certain industry or business.</t>
  </si>
  <si>
    <t xml:space="preserve">The dummy values used in this initial calculation have been picked randomly and must not be seen as a reference mirroring any market standard. </t>
  </si>
  <si>
    <t>MANAGEMENT SUMMARY</t>
  </si>
  <si>
    <t xml:space="preserve">There are multiple ways to calculate the EBIT or net income. It should be taken into consideration that sales or expenses, that might be highly relevant for a company may not be included in this standard layout. </t>
  </si>
  <si>
    <t xml:space="preserve">Additional lines may be added to the calculation where they apply. </t>
  </si>
  <si>
    <t>EBIT calculation</t>
  </si>
  <si>
    <t>Online gross sales (incl. VAT)</t>
  </si>
  <si>
    <t>Returns</t>
  </si>
  <si>
    <t>Sales Discounts</t>
  </si>
  <si>
    <t>Online net sales (incl. VAT)</t>
  </si>
  <si>
    <t>VAT</t>
  </si>
  <si>
    <t>Online net Sales (excl. VAT)</t>
  </si>
  <si>
    <t>Production costs</t>
  </si>
  <si>
    <t>Transportation costs (first mile)</t>
  </si>
  <si>
    <t>Cost of Goods Sold</t>
  </si>
  <si>
    <t>Gross margin</t>
  </si>
  <si>
    <t>Logistic cost (last mile)</t>
  </si>
  <si>
    <t>Warehouse cost</t>
  </si>
  <si>
    <t>Marketing expenses</t>
  </si>
  <si>
    <t>Cost of Sales</t>
  </si>
  <si>
    <t>Net margin</t>
  </si>
  <si>
    <t>Transaction costs</t>
  </si>
  <si>
    <t>IT cost (shared + dedicated)</t>
  </si>
  <si>
    <t>HR expenses</t>
  </si>
  <si>
    <t>General expenses</t>
  </si>
  <si>
    <t>EBIT w/o risk surcharge</t>
  </si>
  <si>
    <t>Risk surcharge</t>
  </si>
  <si>
    <t>EBIT w risk surcharge</t>
  </si>
  <si>
    <t>SETTINGS</t>
  </si>
  <si>
    <t xml:space="preserve">In this section overall settings can be set that apply to multiple sheets. </t>
  </si>
  <si>
    <t>Business Operations</t>
  </si>
  <si>
    <t>Work days (p/a)</t>
  </si>
  <si>
    <r>
      <t xml:space="preserve">Working days vary depending on country and province. Many websites such as </t>
    </r>
    <r>
      <rPr>
        <color rgb="FF1155CC"/>
        <u/>
      </rPr>
      <t>this one</t>
    </r>
    <r>
      <t xml:space="preserve"> provide an overview of annual working days per province.</t>
    </r>
  </si>
  <si>
    <t>Average sick days</t>
  </si>
  <si>
    <t>Number of employee sick days that are applied to calculate the available working hours.</t>
  </si>
  <si>
    <t>Average vacation days</t>
  </si>
  <si>
    <t>Number of employee vacation days that are applied to calculate the available working hours.</t>
  </si>
  <si>
    <t>Average weekly working hours</t>
  </si>
  <si>
    <t>Number of employee working hours that are applied to calculate the available working hours.</t>
  </si>
  <si>
    <t>Salary employer surcharge</t>
  </si>
  <si>
    <t xml:space="preserve">Surcharge replicating the additional cost of employment for employers that is applied to the employees salary. </t>
  </si>
  <si>
    <t>ASSUMPTIONS &amp; SOURCES</t>
  </si>
  <si>
    <t>Document all assumptions in this spreadsheet.</t>
  </si>
  <si>
    <t xml:space="preserve">Document the source of each information. A source might be an internal expert, statistics, etc. </t>
  </si>
  <si>
    <t xml:space="preserve">It is recommended to group similar assumptions ('General', 'Cost', 'Growth', 'Pricing', ...). </t>
  </si>
  <si>
    <t>General Assumptions</t>
  </si>
  <si>
    <t>Assumption</t>
  </si>
  <si>
    <t>Source</t>
  </si>
  <si>
    <t>We assume a VAT of 20% (general VAT in UK). The current VAT reduction is not taken into consideration.</t>
  </si>
  <si>
    <t>Max Mustermann, CFO, 31.08.2020</t>
  </si>
  <si>
    <t>Cannibalization of existing sales in other channels and the online shop revenues are not taken into consideration.</t>
  </si>
  <si>
    <t>Mina Mustermann, Head of Multi Channel Sales, 22.08.2020</t>
  </si>
  <si>
    <t>Assumption 1.3</t>
  </si>
  <si>
    <t>Manager Name, Role Name, Date</t>
  </si>
  <si>
    <t>Assumption 1.4</t>
  </si>
  <si>
    <t>Source Name, Date visited, URL/internal reference</t>
  </si>
  <si>
    <t>Assumption Group 2</t>
  </si>
  <si>
    <t>Assumption 2.1</t>
  </si>
  <si>
    <t>Assumption 2.2</t>
  </si>
  <si>
    <t>Assumption 2.3</t>
  </si>
  <si>
    <t>Assumption Group 3</t>
  </si>
  <si>
    <t>Assumption 3.1</t>
  </si>
  <si>
    <t>Assumption 3.2</t>
  </si>
  <si>
    <t>Assumption 3.3</t>
  </si>
  <si>
    <t>PRODUCTS</t>
  </si>
  <si>
    <t xml:space="preserve">In order to simplify the calculation, an average order value will be considered for the calculation. </t>
  </si>
  <si>
    <t>Online gross sales (ecl. VAT)</t>
  </si>
  <si>
    <t>Calculating the production cost (p.a.)</t>
  </si>
  <si>
    <r>
      <t xml:space="preserve">The production cost may be calculated as a percentage from the overall online net sales or with the average production costs applied to calculate the number of products. Both methods will be offered below. </t>
    </r>
    <r>
      <rPr>
        <b/>
      </rPr>
      <t xml:space="preserve">Choose only one. </t>
    </r>
  </si>
  <si>
    <t xml:space="preserve">Production cost percentage to online net sales </t>
  </si>
  <si>
    <t>Percentage of production cost connected to the online net sales.</t>
  </si>
  <si>
    <t>Average production cost</t>
  </si>
  <si>
    <t xml:space="preserve">Average cost that is multiplied with the number of products sold. </t>
  </si>
  <si>
    <t>Total production cost</t>
  </si>
  <si>
    <t>Input product cost based on selected calculation method (above).</t>
  </si>
  <si>
    <t>Calculating turnover and the number of orders (p.a.)</t>
  </si>
  <si>
    <t>The turnover and number of orders may be calculated using various methods. This template applies a logic of overall sales share. In case more detailed information are available, such figures may be included in the spreadsheet 'Settings'</t>
  </si>
  <si>
    <t>In case historical data is available, the online turnover shall be derived from this data and input into the green field. If the online turnover is not available a percentage may be applied to the overall turnover (estimation of online turnover). To determine the percentage it is helpful to consider the maturity of the company, customers and market. Gross sales includes returns and discounts, which will be deducted separately.</t>
  </si>
  <si>
    <t>Number of orders (p.a.)</t>
  </si>
  <si>
    <t>In case historical data is available, the number of orders shall be derived from this data and input into the green field. Otherwise the calculated number on the right can be used and manually added to the input field.</t>
  </si>
  <si>
    <t>Calculating the average order value</t>
  </si>
  <si>
    <t>Average order value</t>
  </si>
  <si>
    <t>The average order value on the right is calculated based on the average product value and the average items per order. In case the historical data is available, the average order value derived from this data should be input into the green field.</t>
  </si>
  <si>
    <t xml:space="preserve">Average product value </t>
  </si>
  <si>
    <t>In case no data and insights are available, it is recommended to set an average product value by calculating the weighted (product price multiplied with sales) and unweighted average (product value price) of the product value. It is recommended to use an average selling price as the product price. In case average selling prices are not available, the Recommended Selling Price may be used.</t>
  </si>
  <si>
    <t>Average items per Order</t>
  </si>
  <si>
    <t xml:space="preserve">The average number of items may vary greatly. If products of high value are being sold, it is recommended to calculate with a lower average between 1,0 and 1,3. For products with a lower selling price an average size shall be applied that adds up in a basket value of &gt;30€. </t>
  </si>
  <si>
    <t>Calculating returns and discounts</t>
  </si>
  <si>
    <t>Return rate</t>
  </si>
  <si>
    <t>Percentage of returns in regards to gross sales. The percentage is applied to the gross sales and deducted to calculate net sales.</t>
  </si>
  <si>
    <t>Sales discounts</t>
  </si>
  <si>
    <t>Percentage of sales discounts (average discount in regards to the overall turnover - can be the average of all merchant specific discounts or an overall estimation) in regards to gross sales. The percentage is applied to gross sales and deducted to calculate net sales.</t>
  </si>
  <si>
    <t>LOGISTICS</t>
  </si>
  <si>
    <t xml:space="preserve">The logistic cost are split into multiple sections aiming to outline which cost drivers exist in this section. </t>
  </si>
  <si>
    <t>Total Transportation costs (first mile)</t>
  </si>
  <si>
    <t>Total Logistic cost (last mile)</t>
  </si>
  <si>
    <t>Total Warehouse cost</t>
  </si>
  <si>
    <t>Total supply chain cost</t>
  </si>
  <si>
    <t>Estimating the cost of transportation (first mile)</t>
  </si>
  <si>
    <t>Transportation cost</t>
  </si>
  <si>
    <t xml:space="preserve">Additional transportation cost resulting from the transfer of products from the production facility to the warehouse may be input here. This could be a surcharge per product or a percentage of the production cost. </t>
  </si>
  <si>
    <t>Estimating the cost for warehouse usage</t>
  </si>
  <si>
    <t>Warehouse cost per order</t>
  </si>
  <si>
    <r>
      <t xml:space="preserve">Warehouse cost can be derived from internal data (either as a percentage of the total warehouse cost or per product or order). In case an external partner is used for fulfillment, a detailed cost sheet is most probably available. If no data is available, the </t>
    </r>
    <r>
      <rPr>
        <color rgb="FF1155CC"/>
        <u/>
      </rPr>
      <t>'fulfillment by Amazon' cost overview</t>
    </r>
    <r>
      <t xml:space="preserve"> may be used as an indication. </t>
    </r>
  </si>
  <si>
    <t>Warehouse operation cost</t>
  </si>
  <si>
    <t>Pick &amp; Pack</t>
  </si>
  <si>
    <t>Pick &amp; pack cost per order</t>
  </si>
  <si>
    <t xml:space="preserve">Pick and pack cost can be derived from internal data (either in total or per order). In case an external partner is used for fulfillment, a detailed cost sheet is most probably available. </t>
  </si>
  <si>
    <t>Total pick &amp; pack cost</t>
  </si>
  <si>
    <t>Shipping (last mile)</t>
  </si>
  <si>
    <t>Shipment cost per order</t>
  </si>
  <si>
    <r>
      <t xml:space="preserve">Shipment cost per order can be derived from internal data (either as a percentage of the total shipment cost or per product). In case an external partner is used for fulfillment, a detailed cost sheet is most probably available. If no data is available, the </t>
    </r>
    <r>
      <rPr>
        <color rgb="FF1155CC"/>
        <u/>
      </rPr>
      <t>'fulfillment by Amazon' cost overview</t>
    </r>
    <r>
      <t xml:space="preserve"> may be used as an indication. </t>
    </r>
  </si>
  <si>
    <t>Packaging material cost per order</t>
  </si>
  <si>
    <t xml:space="preserve">Packaging cost per order can be derived from internal data. In case an external partner is used for fulfillment, a detailed cost sheet is most probably available. If no data is available, the packaging cost may be individually estimated by calculating the required components such as filling material, parcel box and tape per order. </t>
  </si>
  <si>
    <t>Total shipping cost</t>
  </si>
  <si>
    <t>Return cost</t>
  </si>
  <si>
    <t>Direct return cost per order</t>
  </si>
  <si>
    <t xml:space="preserve">Direct return costs equal the shipment cost for free returns. Direct return cost can be derived from internal data. In case an external partner is used for fulfillment, a detailed cost sheet is most probably available. If no data is available, the input field for direct return cost may be blank and the surcharge percentage may be increased. </t>
  </si>
  <si>
    <t>Return rate has been defined in the calculation sheet 'Products'.</t>
  </si>
  <si>
    <t>Number of products sold (p.a.)</t>
  </si>
  <si>
    <t>Value is calculated based on the information in the calculation sheet 'products'.</t>
  </si>
  <si>
    <t xml:space="preserve">Calculate return cost based on </t>
  </si>
  <si>
    <t>Number of products returned (p.a.)</t>
  </si>
  <si>
    <t>Select one of the options as calculation base. Selecting 'number of orders' will result in lower return cost than calculating with 'number of products'.</t>
  </si>
  <si>
    <t>Number of orders with returned (p.a.)</t>
  </si>
  <si>
    <t>Direct return cost</t>
  </si>
  <si>
    <t>Return relevant logistic cost</t>
  </si>
  <si>
    <t>Return surcharge</t>
  </si>
  <si>
    <t>Indirect return costs are all cost that can be associated with return handling. The return surcharge is applied to the return relevant logistic cost.</t>
  </si>
  <si>
    <t>Indirect return cost</t>
  </si>
  <si>
    <t>Scrapping cost</t>
  </si>
  <si>
    <t>Total scrapping cost</t>
  </si>
  <si>
    <t>Scrapping cost can be derived from internal data. In case an external partner is used for fulfillment, a detailed cost sheet is most probably available. If no data is available, the input field may be blank.</t>
  </si>
  <si>
    <t>TECH &amp; INFRASTRUCTURE</t>
  </si>
  <si>
    <t>IT cost may be differentiated in infrastructure and investments. Expenses that have not been listed here may be added in the listing 'Others'.</t>
  </si>
  <si>
    <t>Total IT cost (shared + dedicated)</t>
  </si>
  <si>
    <t>Infrastructure operating cost</t>
  </si>
  <si>
    <t>Maintenance &amp; Operations</t>
  </si>
  <si>
    <t xml:space="preserve">Any IT cost that can be associated with maintenance and other operating IT cost may be entered here. The degree of funding (=which percentage can be directly assigned to the digital business. Often both maintenance and investment serve multiple purposes, so cost may be split) may be adjusted in the right input field. </t>
  </si>
  <si>
    <t>Hosting</t>
  </si>
  <si>
    <t>Others</t>
  </si>
  <si>
    <t>Total license cost</t>
  </si>
  <si>
    <t>Licences</t>
  </si>
  <si>
    <t xml:space="preserve">Any IT cost that can be associated with licenses may be entered here. The degree of funding (=which percentage can be directly assigned to the digital business. Often both maintenance and investment serve multiple purposes, so cost may be split) may be adjusted in the right input field. </t>
  </si>
  <si>
    <t>Commerce system</t>
  </si>
  <si>
    <t>CMS system</t>
  </si>
  <si>
    <t>CRM system</t>
  </si>
  <si>
    <t>PIM system</t>
  </si>
  <si>
    <t>Payment provider</t>
  </si>
  <si>
    <t>Taxing provider</t>
  </si>
  <si>
    <t>EDI &amp; API connection</t>
  </si>
  <si>
    <t>IT investments</t>
  </si>
  <si>
    <t xml:space="preserve">Any IT investments may be listed here. The invest can be adjusted taking the amortization intro consideration by reducing the percentage in the right input field. </t>
  </si>
  <si>
    <t>Initial setup cost for new systems</t>
  </si>
  <si>
    <t>Customization cost for new or existing systems</t>
  </si>
  <si>
    <t>Training cost</t>
  </si>
  <si>
    <t>Development cost</t>
  </si>
  <si>
    <t>Intercompany charges</t>
  </si>
  <si>
    <t>Total IT investment cost</t>
  </si>
  <si>
    <t>MARKETING</t>
  </si>
  <si>
    <t xml:space="preserve">Marketing expenses are separated in offline and online marketing activities that can be fully or partly applied. </t>
  </si>
  <si>
    <t>Total marketing expenses</t>
  </si>
  <si>
    <t>Marketing Expenses</t>
  </si>
  <si>
    <t>Offline Marketing</t>
  </si>
  <si>
    <t xml:space="preserve">Any offline marketing expenses that should be taken into account in regards to digital sales. The degree of funding (=which percentage can be directly assigned to the digital business. Often investment serve multiple purposes, so cost may be split) may be adjusted in the right input field.  </t>
  </si>
  <si>
    <t>Sampling</t>
  </si>
  <si>
    <t>Flyers</t>
  </si>
  <si>
    <t>Total offline marketing expenses</t>
  </si>
  <si>
    <t>Online Marketing</t>
  </si>
  <si>
    <t xml:space="preserve">Any online marketing expenses that should be taken into account in regards to digital sales. The degree of funding may be adjusted in the right input field.  </t>
  </si>
  <si>
    <t>Search Engine Advertising</t>
  </si>
  <si>
    <t>Search Engine Optimisation</t>
  </si>
  <si>
    <t>Display Marketing</t>
  </si>
  <si>
    <t>Email Marketing</t>
  </si>
  <si>
    <t>Social Media Marketing</t>
  </si>
  <si>
    <t>Affiliate Marketing</t>
  </si>
  <si>
    <t>Total online marketing expenses</t>
  </si>
  <si>
    <t>TRANSACTION &amp; HR</t>
  </si>
  <si>
    <t xml:space="preserve">General expenses includes many general cost items. Some of them can be applied fully or partly. </t>
  </si>
  <si>
    <t>Total HR expenses</t>
  </si>
  <si>
    <t>Defining overall assumptions</t>
  </si>
  <si>
    <t>Average annual work days</t>
  </si>
  <si>
    <t>Average annual working hours</t>
  </si>
  <si>
    <t>Annual working hours</t>
  </si>
  <si>
    <t>Daily</t>
  </si>
  <si>
    <t>Weekly</t>
  </si>
  <si>
    <t>Monthly</t>
  </si>
  <si>
    <t>Quarterly</t>
  </si>
  <si>
    <t>Annually</t>
  </si>
  <si>
    <t>Transaction cost</t>
  </si>
  <si>
    <t>List all transaction cost that should be taken into account. Transaction cost may concern financial service provider or insurances. The transaction fee can be applied to the gross sales incl. VAT, net sales incl. VAT or net sales excl. VAT in this calculation.</t>
  </si>
  <si>
    <t>Name</t>
  </si>
  <si>
    <t>Fee applied to</t>
  </si>
  <si>
    <t>Application base</t>
  </si>
  <si>
    <t>Fee in %</t>
  </si>
  <si>
    <t>Fee in €</t>
  </si>
  <si>
    <t>Service provider fee 1</t>
  </si>
  <si>
    <t>Service provider fee 2</t>
  </si>
  <si>
    <t>Service provider fee 3</t>
  </si>
  <si>
    <t>Service provider fee 4</t>
  </si>
  <si>
    <t>Service provider fee 5</t>
  </si>
  <si>
    <t>Service provider fee 6</t>
  </si>
  <si>
    <t>Estimating the average hourly rates</t>
  </si>
  <si>
    <t>List all employees that may be named in charge of a certain task connected to digital sales and estimate their annual salary.</t>
  </si>
  <si>
    <t>Person in charge</t>
  </si>
  <si>
    <t>Average annual salary</t>
  </si>
  <si>
    <t>Average annual cost (total)</t>
  </si>
  <si>
    <t>Average hourly rate</t>
  </si>
  <si>
    <t>E-Commerce Manager</t>
  </si>
  <si>
    <t>Content Specialist</t>
  </si>
  <si>
    <t>Product Manager</t>
  </si>
  <si>
    <t>Finance Coordinator</t>
  </si>
  <si>
    <t>Person in charge 5</t>
  </si>
  <si>
    <t>Person in charge 6</t>
  </si>
  <si>
    <t>Person in charge 7</t>
  </si>
  <si>
    <t>Person in charge 8</t>
  </si>
  <si>
    <t>Person in charge 9</t>
  </si>
  <si>
    <t>Person in charge 10</t>
  </si>
  <si>
    <t>Person in charge 11</t>
  </si>
  <si>
    <t>Person in charge 12</t>
  </si>
  <si>
    <t>Person in charge 13</t>
  </si>
  <si>
    <t>Person in charge 14</t>
  </si>
  <si>
    <t>Person in charge 15</t>
  </si>
  <si>
    <t>Person in charge 16</t>
  </si>
  <si>
    <t>Person in charge 17</t>
  </si>
  <si>
    <t>Person in charge 18</t>
  </si>
  <si>
    <t>Calculating the process cost</t>
  </si>
  <si>
    <t xml:space="preserve">List all task related to digital sales that should be taken into consideration for the business plan. Estimate the required duration for the task and assign a person in charge as well as a frequency.  </t>
  </si>
  <si>
    <t>Task</t>
  </si>
  <si>
    <t>Hours required</t>
  </si>
  <si>
    <t>Frequency</t>
  </si>
  <si>
    <t>Process cost (p/a)</t>
  </si>
  <si>
    <t>Upload new products</t>
  </si>
  <si>
    <t xml:space="preserve">Review sales </t>
  </si>
  <si>
    <t>Review product margin</t>
  </si>
  <si>
    <t>Task 4</t>
  </si>
  <si>
    <t>Task 5</t>
  </si>
  <si>
    <t>Task 6</t>
  </si>
  <si>
    <t>Task 7</t>
  </si>
  <si>
    <t>Task 8</t>
  </si>
  <si>
    <t>Task 9</t>
  </si>
  <si>
    <t>Task 10</t>
  </si>
  <si>
    <t>Task 11</t>
  </si>
  <si>
    <t>Task 12</t>
  </si>
  <si>
    <t>Task 13</t>
  </si>
  <si>
    <t>Task 14</t>
  </si>
  <si>
    <t>Task 15</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</si>
</sst>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
    <numFmt numFmtId="165" formatCode="0.0%"/>
    <numFmt numFmtId="166" formatCode="#,##0.0"/>
    <numFmt numFmtId="167" formatCode="[$€]#,##0.00"/>
    <numFmt numFmtId="168" formatCode="0.0000%"/>
    <numFmt numFmtId="169" formatCode="&quot;$&quot;#,##0.00"/>
  </numFmts>
  <fonts count="17">
    <font>
      <sz val="10.0"/>
      <color rgb="FF000000"/>
      <name val="Arial"/>
    </font>
    <font>
      <color theme="1"/>
      <name val="Arial"/>
    </font>
    <font>
      <b/>
      <sz val="14.0"/>
      <color rgb="FF1EBEA0"/>
      <name val="Arial"/>
    </font>
    <font/>
    <font>
      <b/>
      <sz val="12.0"/>
      <color theme="1"/>
      <name val="Arial"/>
    </font>
    <font>
      <b/>
      <color theme="1"/>
      <name val="Arial"/>
    </font>
    <font>
      <b/>
      <color rgb="FF1CBC9D"/>
      <name val="Arial"/>
    </font>
    <font>
      <color rgb="FF1CBC9D"/>
      <name val="Arial"/>
    </font>
    <font>
      <sz val="8.0"/>
      <color rgb="FF000000"/>
      <name val="Arial"/>
    </font>
    <font>
      <sz val="8.0"/>
      <color rgb="FF383636"/>
      <name val="Arial"/>
    </font>
    <font>
      <color rgb="FF000000"/>
      <name val="Arial"/>
    </font>
    <font>
      <color rgb="FF383636"/>
      <name val="Arial"/>
    </font>
    <font>
      <b/>
      <sz val="12.0"/>
      <color rgb="FF000000"/>
      <name val="Arial"/>
    </font>
    <font>
      <u/>
      <sz val="8.0"/>
      <color rgb="FF383636"/>
      <name val="Arial"/>
    </font>
    <font>
      <b/>
      <sz val="14.0"/>
      <color rgb="FF1CBC9D"/>
      <name val="Arial"/>
    </font>
    <font>
      <color rgb="FFFFFFFF"/>
      <name val="Arial"/>
    </font>
    <font>
      <sz val="10.0"/>
      <color theme="1"/>
      <name val="Arial"/>
    </font>
  </fonts>
  <fills count="4">
    <fill>
      <patternFill patternType="none"/>
    </fill>
    <fill>
      <patternFill patternType="lightGray"/>
    </fill>
    <fill>
      <patternFill patternType="solid">
        <fgColor rgb="FFD9D9D9"/>
        <bgColor rgb="FFD9D9D9"/>
      </patternFill>
    </fill>
    <fill>
      <patternFill patternType="solid">
        <fgColor rgb="FF1EBEA0"/>
        <bgColor rgb="FF1EBEA0"/>
      </patternFill>
    </fill>
  </fills>
  <borders count="27">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style="medium">
        <color rgb="FF1CBC9D"/>
      </bottom>
    </border>
    <border>
      <left style="thin">
        <color rgb="FFFFFFFF"/>
      </left>
      <right style="thin">
        <color rgb="FFFFFFFF"/>
      </right>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top style="thin">
        <color rgb="FFFFFFFF"/>
      </top>
      <bottom style="medium">
        <color rgb="FF000000"/>
      </bottom>
    </border>
    <border>
      <left style="thin">
        <color rgb="FFFFFFFF"/>
      </left>
      <right style="thin">
        <color rgb="FFFFFFFF"/>
      </right>
      <top style="thin">
        <color rgb="FFFFFFFF"/>
      </top>
    </border>
    <border>
      <left style="medium">
        <color rgb="FFFFFFFF"/>
      </left>
      <right style="medium">
        <color rgb="FFFFFFFF"/>
      </right>
      <top style="medium">
        <color rgb="FFFFFFFF"/>
      </top>
      <bottom style="medium">
        <color rgb="FFFFFFFF"/>
      </bottom>
    </border>
    <border>
      <left style="thin">
        <color rgb="FFFFFFFF"/>
      </left>
      <top style="thin">
        <color rgb="FFFFFFFF"/>
      </top>
      <bottom style="thin">
        <color rgb="FF383636"/>
      </bottom>
    </border>
    <border>
      <top style="thin">
        <color rgb="FFFFFFFF"/>
      </top>
      <bottom style="thin">
        <color rgb="FF383636"/>
      </bottom>
    </border>
    <border>
      <right style="thin">
        <color rgb="FFFFFFFF"/>
      </right>
      <top style="thin">
        <color rgb="FFFFFFFF"/>
      </top>
      <bottom style="thin">
        <color rgb="FF383636"/>
      </bottom>
    </border>
    <border>
      <left style="thin">
        <color rgb="FFFFFFFF"/>
      </left>
      <top style="thin">
        <color rgb="FFFFFFFF"/>
      </top>
      <bottom style="medium">
        <color rgb="FFFFFFFF"/>
      </bottom>
    </border>
    <border>
      <top style="thin">
        <color rgb="FFFFFFFF"/>
      </top>
      <bottom style="medium">
        <color rgb="FFFFFFFF"/>
      </bottom>
    </border>
    <border>
      <right style="thin">
        <color rgb="FFFFFFFF"/>
      </right>
      <top style="thin">
        <color rgb="FFFFFFFF"/>
      </top>
      <bottom style="medium">
        <color rgb="FFFFFFFF"/>
      </bottom>
    </border>
    <border>
      <left style="thin">
        <color rgb="FFFFFFFF"/>
      </left>
      <top style="thin">
        <color rgb="FFFFFFFF"/>
      </top>
    </border>
    <border>
      <top style="thin">
        <color rgb="FFFFFFFF"/>
      </top>
    </border>
    <border>
      <right style="thin">
        <color rgb="FFFFFFFF"/>
      </right>
      <top style="thin">
        <color rgb="FFFFFFFF"/>
      </top>
    </border>
    <border>
      <right style="medium">
        <color rgb="FFFFFFFF"/>
      </right>
      <bottom style="medium">
        <color rgb="FFFFFFFF"/>
      </bottom>
    </border>
    <border>
      <right style="thin">
        <color rgb="FFFFFFFF"/>
      </right>
      <top style="thin">
        <color rgb="FFFFFFFF"/>
      </top>
      <bottom style="medium">
        <color rgb="FF000000"/>
      </bottom>
    </border>
    <border>
      <right style="thin">
        <color rgb="FFFFFFFF"/>
      </right>
      <bottom style="thin">
        <color rgb="FFFFFFFF"/>
      </bottom>
    </border>
    <border>
      <right style="thin">
        <color rgb="FFFFFFFF"/>
      </right>
      <bottom style="medium">
        <color rgb="FFFFFFFF"/>
      </bottom>
    </border>
    <border>
      <right/>
      <bottom style="thin">
        <color rgb="FFFFFFFF"/>
      </bottom>
    </border>
    <border>
      <right style="medium">
        <color rgb="FFFFFFFF"/>
      </right>
      <bottom style="thin">
        <color rgb="FFFFFFFF"/>
      </bottom>
    </border>
    <border>
      <bottom style="thin">
        <color rgb="FFFFFFFF"/>
      </bottom>
    </border>
    <border>
      <right style="thin">
        <color rgb="FFFFFFFF"/>
      </right>
    </border>
  </borders>
  <cellStyleXfs count="1">
    <xf borderId="0" fillId="0" fontId="0" numFmtId="0" applyAlignment="1" applyFont="1"/>
  </cellStyleXfs>
  <cellXfs count="122">
    <xf borderId="0" fillId="0" fontId="0" numFmtId="0" xfId="0" applyAlignment="1" applyFont="1">
      <alignment readingOrder="0" shrinkToFit="0" vertical="bottom" wrapText="0"/>
    </xf>
    <xf borderId="1" fillId="0" fontId="1" numFmtId="0" xfId="0" applyBorder="1" applyFont="1"/>
    <xf borderId="2" fillId="0" fontId="2" numFmtId="0" xfId="0" applyAlignment="1" applyBorder="1" applyFont="1">
      <alignment readingOrder="0"/>
    </xf>
    <xf borderId="2" fillId="0" fontId="1" numFmtId="0" xfId="0" applyBorder="1" applyFont="1"/>
    <xf borderId="3" fillId="0" fontId="1" numFmtId="0" xfId="0" applyBorder="1" applyFont="1"/>
    <xf borderId="4" fillId="0" fontId="1" numFmtId="0" xfId="0" applyAlignment="1" applyBorder="1" applyFont="1">
      <alignment readingOrder="0" shrinkToFit="0" vertical="center" wrapText="1"/>
    </xf>
    <xf borderId="5" fillId="0" fontId="3" numFmtId="0" xfId="0" applyBorder="1" applyFont="1"/>
    <xf borderId="6" fillId="0" fontId="3" numFmtId="0" xfId="0" applyBorder="1" applyFont="1"/>
    <xf borderId="1" fillId="0" fontId="1" numFmtId="0" xfId="0" applyAlignment="1" applyBorder="1" applyFont="1">
      <alignment readingOrder="0" shrinkToFit="0" vertical="center" wrapText="1"/>
    </xf>
    <xf borderId="7" fillId="0" fontId="4" numFmtId="0" xfId="0" applyAlignment="1" applyBorder="1" applyFont="1">
      <alignment readingOrder="0"/>
    </xf>
    <xf borderId="7" fillId="0" fontId="1" numFmtId="0" xfId="0" applyBorder="1" applyFont="1"/>
    <xf borderId="8" fillId="0" fontId="1" numFmtId="0" xfId="0" applyAlignment="1" applyBorder="1" applyFont="1">
      <alignment readingOrder="0"/>
    </xf>
    <xf borderId="8" fillId="0" fontId="1" numFmtId="0" xfId="0" applyBorder="1" applyFont="1"/>
    <xf borderId="1" fillId="0" fontId="1" numFmtId="0" xfId="0" applyAlignment="1" applyBorder="1" applyFont="1">
      <alignment readingOrder="0"/>
    </xf>
    <xf borderId="1" fillId="0" fontId="5" numFmtId="0" xfId="0" applyAlignment="1" applyBorder="1" applyFont="1">
      <alignment readingOrder="0"/>
    </xf>
    <xf borderId="1" fillId="0" fontId="5" numFmtId="0" xfId="0" applyBorder="1" applyFont="1"/>
    <xf borderId="0" fillId="2" fontId="5" numFmtId="164" xfId="0" applyAlignment="1" applyFill="1" applyFont="1" applyNumberFormat="1">
      <alignment readingOrder="0"/>
    </xf>
    <xf borderId="1" fillId="0" fontId="1" numFmtId="164" xfId="0" applyBorder="1" applyFont="1" applyNumberFormat="1"/>
    <xf borderId="0" fillId="2" fontId="1" numFmtId="164" xfId="0" applyAlignment="1" applyFont="1" applyNumberFormat="1">
      <alignment readingOrder="0"/>
    </xf>
    <xf borderId="1" fillId="0" fontId="1" numFmtId="165" xfId="0" applyBorder="1" applyFont="1" applyNumberFormat="1"/>
    <xf borderId="9" fillId="2" fontId="5" numFmtId="164" xfId="0" applyAlignment="1" applyBorder="1" applyFont="1" applyNumberFormat="1">
      <alignment readingOrder="0"/>
    </xf>
    <xf borderId="9" fillId="2" fontId="1" numFmtId="164" xfId="0" applyAlignment="1" applyBorder="1" applyFont="1" applyNumberFormat="1">
      <alignment readingOrder="0"/>
    </xf>
    <xf borderId="9" fillId="2" fontId="1" numFmtId="165" xfId="0" applyAlignment="1" applyBorder="1" applyFont="1" applyNumberFormat="1">
      <alignment readingOrder="0"/>
    </xf>
    <xf borderId="9" fillId="3" fontId="1" numFmtId="9" xfId="0" applyAlignment="1" applyBorder="1" applyFill="1" applyFont="1" applyNumberFormat="1">
      <alignment readingOrder="0"/>
    </xf>
    <xf borderId="9" fillId="3" fontId="1" numFmtId="10" xfId="0" applyAlignment="1" applyBorder="1" applyFont="1" applyNumberFormat="1">
      <alignment readingOrder="0"/>
    </xf>
    <xf borderId="1" fillId="0" fontId="6" numFmtId="0" xfId="0" applyAlignment="1" applyBorder="1" applyFont="1">
      <alignment readingOrder="0"/>
    </xf>
    <xf borderId="1" fillId="0" fontId="7" numFmtId="0" xfId="0" applyBorder="1" applyFont="1"/>
    <xf borderId="9" fillId="2" fontId="6" numFmtId="164" xfId="0" applyAlignment="1" applyBorder="1" applyFont="1" applyNumberFormat="1">
      <alignment readingOrder="0"/>
    </xf>
    <xf borderId="9" fillId="3" fontId="1" numFmtId="166" xfId="0" applyAlignment="1" applyBorder="1" applyFont="1" applyNumberFormat="1">
      <alignment readingOrder="0"/>
    </xf>
    <xf borderId="1" fillId="0" fontId="8" numFmtId="0" xfId="0" applyAlignment="1" applyBorder="1" applyFont="1">
      <alignment readingOrder="0"/>
    </xf>
    <xf borderId="1" fillId="0" fontId="9" numFmtId="0" xfId="0" applyAlignment="1" applyBorder="1" applyFont="1">
      <alignment readingOrder="0"/>
    </xf>
    <xf borderId="4" fillId="0" fontId="1" numFmtId="0" xfId="0" applyAlignment="1" applyBorder="1" applyFont="1">
      <alignment readingOrder="0"/>
    </xf>
    <xf borderId="10" fillId="0" fontId="10" numFmtId="0" xfId="0" applyAlignment="1" applyBorder="1" applyFont="1">
      <alignment readingOrder="0" vertical="center"/>
    </xf>
    <xf borderId="11" fillId="0" fontId="3" numFmtId="0" xfId="0" applyBorder="1" applyFont="1"/>
    <xf borderId="12" fillId="0" fontId="3" numFmtId="0" xfId="0" applyBorder="1" applyFont="1"/>
    <xf borderId="13" fillId="0" fontId="10" numFmtId="0" xfId="0" applyAlignment="1" applyBorder="1" applyFont="1">
      <alignment readingOrder="0" shrinkToFit="0" vertical="center" wrapText="1"/>
    </xf>
    <xf borderId="14" fillId="0" fontId="3" numFmtId="0" xfId="0" applyBorder="1" applyFont="1"/>
    <xf borderId="15" fillId="0" fontId="3" numFmtId="0" xfId="0" applyBorder="1" applyFont="1"/>
    <xf borderId="15" fillId="0" fontId="11" numFmtId="0" xfId="0" applyAlignment="1" applyBorder="1" applyFont="1">
      <alignment readingOrder="0" shrinkToFit="0" vertical="center" wrapText="1"/>
    </xf>
    <xf borderId="16" fillId="0" fontId="10" numFmtId="0" xfId="0" applyAlignment="1" applyBorder="1" applyFont="1">
      <alignment readingOrder="0" shrinkToFit="0" vertical="center" wrapText="1"/>
    </xf>
    <xf borderId="17" fillId="0" fontId="3" numFmtId="0" xfId="0" applyBorder="1" applyFont="1"/>
    <xf borderId="18" fillId="0" fontId="3" numFmtId="0" xfId="0" applyBorder="1" applyFont="1"/>
    <xf borderId="1" fillId="0" fontId="10" numFmtId="0" xfId="0" applyBorder="1" applyFont="1"/>
    <xf borderId="7" fillId="0" fontId="12" numFmtId="0" xfId="0" applyAlignment="1" applyBorder="1" applyFont="1">
      <alignment readingOrder="0"/>
    </xf>
    <xf borderId="7" fillId="0" fontId="10" numFmtId="0" xfId="0" applyBorder="1" applyFont="1"/>
    <xf borderId="4" fillId="0" fontId="1" numFmtId="0" xfId="0" applyAlignment="1" applyBorder="1" applyFont="1">
      <alignment horizontal="left" readingOrder="0" shrinkToFit="0" vertical="center" wrapText="1"/>
    </xf>
    <xf borderId="8" fillId="0" fontId="4" numFmtId="0" xfId="0" applyAlignment="1" applyBorder="1" applyFont="1">
      <alignment readingOrder="0"/>
    </xf>
    <xf borderId="4" fillId="0" fontId="9" numFmtId="0" xfId="0" applyAlignment="1" applyBorder="1" applyFont="1">
      <alignment readingOrder="0" shrinkToFit="0" vertical="center" wrapText="1"/>
    </xf>
    <xf borderId="9" fillId="3" fontId="1" numFmtId="167" xfId="0" applyAlignment="1" applyBorder="1" applyFont="1" applyNumberFormat="1">
      <alignment readingOrder="0"/>
    </xf>
    <xf borderId="4" fillId="0" fontId="5" numFmtId="0" xfId="0" applyAlignment="1" applyBorder="1" applyFont="1">
      <alignment readingOrder="0"/>
    </xf>
    <xf borderId="9" fillId="3" fontId="1" numFmtId="164" xfId="0" applyAlignment="1" applyBorder="1" applyFont="1" applyNumberFormat="1">
      <alignment readingOrder="0"/>
    </xf>
    <xf borderId="9" fillId="3" fontId="1" numFmtId="3" xfId="0" applyAlignment="1" applyBorder="1" applyFont="1" applyNumberFormat="1">
      <alignment readingOrder="0"/>
    </xf>
    <xf borderId="9" fillId="2" fontId="1" numFmtId="3" xfId="0" applyAlignment="1" applyBorder="1" applyFont="1" applyNumberFormat="1">
      <alignment readingOrder="0"/>
    </xf>
    <xf borderId="6" fillId="0" fontId="1" numFmtId="0" xfId="0" applyAlignment="1" applyBorder="1" applyFont="1">
      <alignment horizontal="left" readingOrder="0" shrinkToFit="0" vertical="center" wrapText="1"/>
    </xf>
    <xf borderId="9" fillId="2" fontId="1" numFmtId="167" xfId="0" applyAlignment="1" applyBorder="1" applyFont="1" applyNumberFormat="1">
      <alignment readingOrder="0"/>
    </xf>
    <xf borderId="1" fillId="0" fontId="1" numFmtId="0" xfId="0" applyAlignment="1" applyBorder="1" applyFont="1">
      <alignment horizontal="left" readingOrder="0" shrinkToFit="0" vertical="center" wrapText="1"/>
    </xf>
    <xf borderId="4" fillId="0" fontId="9" numFmtId="0" xfId="0" applyAlignment="1" applyBorder="1" applyFont="1">
      <alignment readingOrder="0" shrinkToFit="0" wrapText="1"/>
    </xf>
    <xf borderId="0" fillId="2" fontId="5" numFmtId="164" xfId="0" applyAlignment="1" applyFont="1" applyNumberFormat="1">
      <alignment horizontal="right" vertical="bottom"/>
    </xf>
    <xf borderId="19" fillId="2" fontId="5" numFmtId="164" xfId="0" applyAlignment="1" applyBorder="1" applyFont="1" applyNumberFormat="1">
      <alignment horizontal="right" vertical="bottom"/>
    </xf>
    <xf borderId="1" fillId="0" fontId="1" numFmtId="0" xfId="0" applyAlignment="1" applyBorder="1" applyFont="1">
      <alignment vertical="bottom"/>
    </xf>
    <xf borderId="20" fillId="0" fontId="4" numFmtId="0" xfId="0" applyAlignment="1" applyBorder="1" applyFont="1">
      <alignment readingOrder="0" vertical="bottom"/>
    </xf>
    <xf borderId="20" fillId="0" fontId="1" numFmtId="0" xfId="0" applyAlignment="1" applyBorder="1" applyFont="1">
      <alignment vertical="bottom"/>
    </xf>
    <xf borderId="6" fillId="0" fontId="1" numFmtId="0" xfId="0" applyAlignment="1" applyBorder="1" applyFont="1">
      <alignment vertical="bottom"/>
    </xf>
    <xf borderId="3" fillId="0" fontId="1" numFmtId="0" xfId="0" applyAlignment="1" applyBorder="1" applyFont="1">
      <alignment vertical="bottom"/>
    </xf>
    <xf borderId="21" fillId="0" fontId="1" numFmtId="0" xfId="0" applyAlignment="1" applyBorder="1" applyFont="1">
      <alignment vertical="bottom"/>
    </xf>
    <xf borderId="21" fillId="0" fontId="1" numFmtId="0" xfId="0" applyAlignment="1" applyBorder="1" applyFont="1">
      <alignment vertical="bottom"/>
    </xf>
    <xf borderId="22" fillId="0" fontId="1" numFmtId="0" xfId="0" applyAlignment="1" applyBorder="1" applyFont="1">
      <alignment vertical="bottom"/>
    </xf>
    <xf borderId="23" fillId="0" fontId="1" numFmtId="0" xfId="0" applyAlignment="1" applyBorder="1" applyFont="1">
      <alignment readingOrder="0" shrinkToFit="0" vertical="bottom" wrapText="0"/>
    </xf>
    <xf borderId="24" fillId="0" fontId="1" numFmtId="0" xfId="0" applyAlignment="1" applyBorder="1" applyFont="1">
      <alignment vertical="bottom"/>
    </xf>
    <xf borderId="19" fillId="3" fontId="1" numFmtId="167" xfId="0" applyAlignment="1" applyBorder="1" applyFont="1" applyNumberFormat="1">
      <alignment readingOrder="0" vertical="bottom"/>
    </xf>
    <xf borderId="25" fillId="0" fontId="13" numFmtId="0" xfId="0" applyAlignment="1" applyBorder="1" applyFont="1">
      <alignment readingOrder="0" shrinkToFit="0" wrapText="1"/>
    </xf>
    <xf borderId="25" fillId="0" fontId="3" numFmtId="0" xfId="0" applyBorder="1" applyFont="1"/>
    <xf borderId="21" fillId="0" fontId="3" numFmtId="0" xfId="0" applyBorder="1" applyFont="1"/>
    <xf borderId="23" fillId="0" fontId="5" numFmtId="0" xfId="0" applyAlignment="1" applyBorder="1" applyFont="1">
      <alignment readingOrder="0" shrinkToFit="0" vertical="bottom" wrapText="0"/>
    </xf>
    <xf borderId="21" fillId="0" fontId="5" numFmtId="0" xfId="0" applyAlignment="1" applyBorder="1" applyFont="1">
      <alignment vertical="bottom"/>
    </xf>
    <xf borderId="24" fillId="0" fontId="5" numFmtId="0" xfId="0" applyAlignment="1" applyBorder="1" applyFont="1">
      <alignment vertical="bottom"/>
    </xf>
    <xf borderId="21" fillId="0" fontId="1" numFmtId="0" xfId="0" applyBorder="1" applyFont="1"/>
    <xf borderId="21" fillId="0" fontId="9" numFmtId="0" xfId="0" applyAlignment="1" applyBorder="1" applyFont="1">
      <alignment readingOrder="0" shrinkToFit="0" wrapText="1"/>
    </xf>
    <xf borderId="25" fillId="0" fontId="9" numFmtId="0" xfId="0" applyAlignment="1" applyBorder="1" applyFont="1">
      <alignment readingOrder="0" shrinkToFit="0" wrapText="1"/>
    </xf>
    <xf borderId="21" fillId="0" fontId="1" numFmtId="0" xfId="0" applyAlignment="1" applyBorder="1" applyFont="1">
      <alignment horizontal="left" readingOrder="0" shrinkToFit="0" vertical="center" wrapText="1"/>
    </xf>
    <xf borderId="26" fillId="0" fontId="4" numFmtId="0" xfId="0" applyAlignment="1" applyBorder="1" applyFont="1">
      <alignment readingOrder="0"/>
    </xf>
    <xf borderId="26" fillId="0" fontId="1" numFmtId="0" xfId="0" applyBorder="1" applyFont="1"/>
    <xf borderId="0" fillId="2" fontId="1" numFmtId="10" xfId="0" applyAlignment="1" applyFont="1" applyNumberFormat="1">
      <alignment readingOrder="0"/>
    </xf>
    <xf borderId="21" fillId="0" fontId="1" numFmtId="0" xfId="0" applyAlignment="1" applyBorder="1" applyFont="1">
      <alignment readingOrder="0"/>
    </xf>
    <xf borderId="25" fillId="3" fontId="1" numFmtId="0" xfId="0" applyAlignment="1" applyBorder="1" applyFont="1">
      <alignment readingOrder="0"/>
    </xf>
    <xf borderId="21" fillId="0" fontId="5" numFmtId="0" xfId="0" applyAlignment="1" applyBorder="1" applyFont="1">
      <alignment readingOrder="0"/>
    </xf>
    <xf borderId="21" fillId="0" fontId="5" numFmtId="0" xfId="0" applyBorder="1" applyFont="1"/>
    <xf borderId="0" fillId="3" fontId="5" numFmtId="164" xfId="0" applyAlignment="1" applyFont="1" applyNumberFormat="1">
      <alignment readingOrder="0"/>
    </xf>
    <xf borderId="1" fillId="0" fontId="1" numFmtId="0" xfId="0" applyAlignment="1" applyBorder="1" applyFont="1">
      <alignment horizontal="center"/>
    </xf>
    <xf borderId="2" fillId="0" fontId="14" numFmtId="0" xfId="0" applyAlignment="1" applyBorder="1" applyFont="1">
      <alignment readingOrder="0"/>
    </xf>
    <xf borderId="2" fillId="0" fontId="1" numFmtId="0" xfId="0" applyAlignment="1" applyBorder="1" applyFont="1">
      <alignment horizontal="center"/>
    </xf>
    <xf borderId="3" fillId="0" fontId="1" numFmtId="0" xfId="0" applyAlignment="1" applyBorder="1" applyFont="1">
      <alignment horizontal="center"/>
    </xf>
    <xf borderId="9" fillId="2" fontId="5" numFmtId="167" xfId="0" applyAlignment="1" applyBorder="1" applyFont="1" applyNumberFormat="1">
      <alignment readingOrder="0"/>
    </xf>
    <xf borderId="7" fillId="0" fontId="1" numFmtId="0" xfId="0" applyAlignment="1" applyBorder="1" applyFont="1">
      <alignment horizontal="center"/>
    </xf>
    <xf borderId="9" fillId="3" fontId="1" numFmtId="9" xfId="0" applyAlignment="1" applyBorder="1" applyFont="1" applyNumberFormat="1">
      <alignment horizontal="center" readingOrder="0"/>
    </xf>
    <xf borderId="9" fillId="2" fontId="1" numFmtId="10" xfId="0" applyAlignment="1" applyBorder="1" applyFont="1" applyNumberFormat="1">
      <alignment horizontal="center" readingOrder="0"/>
    </xf>
    <xf borderId="0" fillId="0" fontId="1" numFmtId="0" xfId="0" applyFont="1"/>
    <xf borderId="0" fillId="0" fontId="1" numFmtId="0" xfId="0" applyAlignment="1" applyFont="1">
      <alignment readingOrder="0"/>
    </xf>
    <xf borderId="0" fillId="0" fontId="1" numFmtId="0" xfId="0" applyAlignment="1" applyFont="1">
      <alignment horizontal="center"/>
    </xf>
    <xf borderId="19" fillId="2" fontId="5" numFmtId="167" xfId="0" applyAlignment="1" applyBorder="1" applyFont="1" applyNumberFormat="1">
      <alignment horizontal="right" readingOrder="0" vertical="bottom"/>
    </xf>
    <xf borderId="19" fillId="2" fontId="5" numFmtId="164" xfId="0" applyAlignment="1" applyBorder="1" applyFont="1" applyNumberFormat="1">
      <alignment horizontal="right" readingOrder="0" vertical="bottom"/>
    </xf>
    <xf borderId="1" fillId="0" fontId="15" numFmtId="0" xfId="0" applyBorder="1" applyFont="1"/>
    <xf borderId="1" fillId="0" fontId="15" numFmtId="164" xfId="0" applyBorder="1" applyFont="1" applyNumberFormat="1"/>
    <xf borderId="1" fillId="0" fontId="15" numFmtId="0" xfId="0" applyBorder="1" applyFont="1"/>
    <xf borderId="4" fillId="0" fontId="9" numFmtId="0" xfId="0" applyAlignment="1" applyBorder="1" applyFont="1">
      <alignment horizontal="center" readingOrder="0" shrinkToFit="0" vertical="center" wrapText="1"/>
    </xf>
    <xf borderId="19" fillId="2" fontId="1" numFmtId="3" xfId="0" applyAlignment="1" applyBorder="1" applyFont="1" applyNumberFormat="1">
      <alignment horizontal="right" readingOrder="0" vertical="bottom"/>
    </xf>
    <xf borderId="16" fillId="0" fontId="1" numFmtId="0" xfId="0" applyBorder="1" applyFont="1"/>
    <xf borderId="16" fillId="0" fontId="1" numFmtId="0" xfId="0" applyAlignment="1" applyBorder="1" applyFont="1">
      <alignment readingOrder="0"/>
    </xf>
    <xf borderId="16" fillId="0" fontId="9" numFmtId="0" xfId="0" applyAlignment="1" applyBorder="1" applyFont="1">
      <alignment horizontal="center" readingOrder="0" shrinkToFit="0" vertical="center" wrapText="1"/>
    </xf>
    <xf borderId="19" fillId="3" fontId="1" numFmtId="167" xfId="0" applyAlignment="1" applyBorder="1" applyFont="1" applyNumberFormat="1">
      <alignment horizontal="left" readingOrder="0" vertical="bottom"/>
    </xf>
    <xf borderId="19" fillId="2" fontId="1" numFmtId="164" xfId="0" applyAlignment="1" applyBorder="1" applyFont="1" applyNumberFormat="1">
      <alignment horizontal="right" readingOrder="0" vertical="bottom"/>
    </xf>
    <xf borderId="19" fillId="3" fontId="1" numFmtId="10" xfId="0" applyAlignment="1" applyBorder="1" applyFont="1" applyNumberFormat="1">
      <alignment horizontal="right" readingOrder="0" vertical="bottom"/>
    </xf>
    <xf borderId="8" fillId="0" fontId="16" numFmtId="0" xfId="0" applyAlignment="1" applyBorder="1" applyFont="1">
      <alignment horizontal="left" readingOrder="0"/>
    </xf>
    <xf borderId="8" fillId="0" fontId="16" numFmtId="164" xfId="0" applyAlignment="1" applyBorder="1" applyFont="1" applyNumberFormat="1">
      <alignment readingOrder="0"/>
    </xf>
    <xf borderId="8" fillId="0" fontId="16" numFmtId="168" xfId="0" applyAlignment="1" applyBorder="1" applyFont="1" applyNumberFormat="1">
      <alignment readingOrder="0"/>
    </xf>
    <xf borderId="8" fillId="0" fontId="4" numFmtId="164" xfId="0" applyAlignment="1" applyBorder="1" applyFont="1" applyNumberFormat="1">
      <alignment readingOrder="0"/>
    </xf>
    <xf borderId="8" fillId="0" fontId="4" numFmtId="168" xfId="0" applyAlignment="1" applyBorder="1" applyFont="1" applyNumberFormat="1">
      <alignment readingOrder="0"/>
    </xf>
    <xf borderId="8" fillId="0" fontId="16" numFmtId="0" xfId="0" applyAlignment="1" applyBorder="1" applyFont="1">
      <alignment readingOrder="0"/>
    </xf>
    <xf borderId="19" fillId="3" fontId="1" numFmtId="164" xfId="0" applyAlignment="1" applyBorder="1" applyFont="1" applyNumberFormat="1">
      <alignment horizontal="right" readingOrder="0" vertical="bottom"/>
    </xf>
    <xf borderId="19" fillId="2" fontId="1" numFmtId="167" xfId="0" applyAlignment="1" applyBorder="1" applyFont="1" applyNumberFormat="1">
      <alignment horizontal="right" readingOrder="0" vertical="bottom"/>
    </xf>
    <xf borderId="16" fillId="0" fontId="1" numFmtId="169" xfId="0" applyBorder="1" applyFont="1" applyNumberFormat="1"/>
    <xf borderId="1" fillId="0" fontId="1" numFmtId="166" xfId="0" applyBorder="1" applyFont="1" applyNumberFormat="1"/>
  </cellXfs>
  <cellStyles count="1">
    <cellStyle xfId="0" name="Normal" builtinId="0"/>
  </cellStyles>
  <dxfs count="1">
    <dxf>
      <font>
        <color rgb="FFFF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kalenderpedia.de/arbeitstage-2021.html"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m.media-amazon.com/images/G/02/FBA_Files/200828-FBA-Rate-Card-DE.pdf?ld=ASDEFBADirect" TargetMode="External"/><Relationship Id="rId3" Type="http://schemas.openxmlformats.org/officeDocument/2006/relationships/hyperlink" Target="https://m.media-amazon.com/images/G/02/FBA_Files/200828-FBA-Rate-Card-DE.pdf?ld=ASDEFBADirect" TargetMode="External"/><Relationship Id="rId4" Type="http://schemas.openxmlformats.org/officeDocument/2006/relationships/drawing" Target="../drawings/drawing6.xml"/><Relationship Id="rId5"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1CBC9D"/>
    <outlinePr summaryBelow="0" summaryRight="0"/>
  </sheetPr>
  <sheetViews>
    <sheetView workbookViewId="0"/>
  </sheetViews>
  <sheetFormatPr customHeight="1" defaultColWidth="14.43" defaultRowHeight="15.75"/>
  <cols>
    <col customWidth="1" min="1" max="1" width="3.71"/>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0</v>
      </c>
      <c r="C2" s="3"/>
      <c r="D2" s="3"/>
      <c r="E2" s="3"/>
      <c r="F2" s="3"/>
      <c r="G2" s="3"/>
      <c r="H2" s="3"/>
      <c r="I2" s="1"/>
      <c r="J2" s="1"/>
      <c r="K2" s="1"/>
      <c r="L2" s="1"/>
      <c r="M2" s="1"/>
      <c r="N2" s="1"/>
      <c r="O2" s="1"/>
      <c r="P2" s="1"/>
      <c r="Q2" s="1"/>
      <c r="R2" s="1"/>
      <c r="S2" s="1"/>
      <c r="T2" s="1"/>
      <c r="U2" s="1"/>
      <c r="V2" s="1"/>
      <c r="W2" s="1"/>
      <c r="X2" s="1"/>
      <c r="Y2" s="1"/>
      <c r="Z2" s="1"/>
    </row>
    <row r="3">
      <c r="A3" s="1"/>
      <c r="B3" s="4"/>
      <c r="C3" s="4"/>
      <c r="D3" s="4"/>
      <c r="E3" s="4"/>
      <c r="F3" s="4"/>
      <c r="G3" s="4"/>
      <c r="H3" s="4"/>
      <c r="I3" s="1"/>
      <c r="J3" s="1"/>
      <c r="K3" s="1"/>
      <c r="L3" s="1"/>
      <c r="M3" s="1"/>
      <c r="N3" s="1"/>
      <c r="O3" s="1"/>
      <c r="P3" s="1"/>
      <c r="Q3" s="1"/>
      <c r="R3" s="1"/>
      <c r="S3" s="1"/>
      <c r="T3" s="1"/>
      <c r="U3" s="1"/>
      <c r="V3" s="1"/>
      <c r="W3" s="1"/>
      <c r="X3" s="1"/>
      <c r="Y3" s="1"/>
      <c r="Z3" s="1"/>
    </row>
    <row r="4">
      <c r="A4" s="1"/>
      <c r="B4" s="5" t="s">
        <v>1</v>
      </c>
      <c r="C4" s="6"/>
      <c r="D4" s="6"/>
      <c r="E4" s="6"/>
      <c r="F4" s="6"/>
      <c r="G4" s="6"/>
      <c r="H4" s="7"/>
      <c r="I4" s="1"/>
      <c r="J4" s="1"/>
      <c r="K4" s="1"/>
      <c r="L4" s="1"/>
      <c r="M4" s="1"/>
      <c r="N4" s="1"/>
      <c r="O4" s="1"/>
      <c r="P4" s="1"/>
      <c r="Q4" s="1"/>
      <c r="R4" s="1"/>
      <c r="S4" s="1"/>
      <c r="T4" s="1"/>
      <c r="U4" s="1"/>
      <c r="V4" s="1"/>
      <c r="W4" s="1"/>
      <c r="X4" s="1"/>
      <c r="Y4" s="1"/>
      <c r="Z4" s="1"/>
    </row>
    <row r="5">
      <c r="A5" s="1"/>
      <c r="B5" s="5" t="s">
        <v>2</v>
      </c>
      <c r="C5" s="6"/>
      <c r="D5" s="6"/>
      <c r="E5" s="6"/>
      <c r="F5" s="6"/>
      <c r="G5" s="6"/>
      <c r="H5" s="7"/>
      <c r="I5" s="1"/>
      <c r="J5" s="1"/>
      <c r="K5" s="1"/>
      <c r="L5" s="1"/>
      <c r="M5" s="1"/>
      <c r="N5" s="1"/>
      <c r="O5" s="1"/>
      <c r="P5" s="1"/>
      <c r="Q5" s="1"/>
      <c r="R5" s="1"/>
      <c r="S5" s="1"/>
      <c r="T5" s="1"/>
      <c r="U5" s="1"/>
      <c r="V5" s="1"/>
      <c r="W5" s="1"/>
      <c r="X5" s="1"/>
      <c r="Y5" s="1"/>
      <c r="Z5" s="1"/>
    </row>
    <row r="6">
      <c r="A6" s="1"/>
      <c r="B6" s="8"/>
      <c r="C6" s="8"/>
      <c r="D6" s="8"/>
      <c r="E6" s="8"/>
      <c r="F6" s="8"/>
      <c r="G6" s="8"/>
      <c r="H6" s="8"/>
      <c r="I6" s="1"/>
      <c r="J6" s="1"/>
      <c r="K6" s="1"/>
      <c r="L6" s="1"/>
      <c r="M6" s="1"/>
      <c r="N6" s="1"/>
      <c r="O6" s="1"/>
      <c r="P6" s="1"/>
      <c r="Q6" s="1"/>
      <c r="R6" s="1"/>
      <c r="S6" s="1"/>
      <c r="T6" s="1"/>
      <c r="U6" s="1"/>
      <c r="V6" s="1"/>
      <c r="W6" s="1"/>
      <c r="X6" s="1"/>
      <c r="Y6" s="1"/>
      <c r="Z6" s="1"/>
    </row>
    <row r="7">
      <c r="A7" s="1"/>
      <c r="B7" s="5"/>
      <c r="C7" s="6"/>
      <c r="D7" s="6"/>
      <c r="E7" s="6"/>
      <c r="F7" s="6"/>
      <c r="G7" s="6"/>
      <c r="H7" s="7"/>
      <c r="I7" s="1"/>
      <c r="J7" s="1"/>
      <c r="K7" s="1"/>
      <c r="L7" s="1"/>
      <c r="M7" s="1"/>
      <c r="N7" s="1"/>
      <c r="O7" s="1"/>
      <c r="P7" s="1"/>
      <c r="Q7" s="1"/>
      <c r="R7" s="1"/>
      <c r="S7" s="1"/>
      <c r="T7" s="1"/>
      <c r="U7" s="1"/>
      <c r="V7" s="1"/>
      <c r="W7" s="1"/>
      <c r="X7" s="1"/>
      <c r="Y7" s="1"/>
      <c r="Z7" s="1"/>
    </row>
    <row r="8">
      <c r="A8" s="1"/>
      <c r="B8" s="9" t="s">
        <v>3</v>
      </c>
      <c r="C8" s="10"/>
      <c r="D8" s="10"/>
      <c r="E8" s="10"/>
      <c r="F8" s="10"/>
      <c r="G8" s="10"/>
      <c r="H8" s="10"/>
      <c r="I8" s="1"/>
      <c r="J8" s="1"/>
      <c r="K8" s="1"/>
      <c r="L8" s="1"/>
      <c r="M8" s="1"/>
      <c r="N8" s="1"/>
      <c r="O8" s="1"/>
      <c r="P8" s="1"/>
      <c r="Q8" s="1"/>
      <c r="R8" s="1"/>
      <c r="S8" s="1"/>
      <c r="T8" s="1"/>
      <c r="U8" s="1"/>
      <c r="V8" s="1"/>
      <c r="W8" s="1"/>
      <c r="X8" s="1"/>
      <c r="Y8" s="1"/>
      <c r="Z8" s="1"/>
    </row>
    <row r="9">
      <c r="A9" s="1"/>
      <c r="B9" s="11"/>
      <c r="C9" s="12"/>
      <c r="D9" s="12"/>
      <c r="E9" s="12"/>
      <c r="F9" s="12"/>
      <c r="G9" s="12"/>
      <c r="H9" s="12"/>
      <c r="I9" s="1"/>
      <c r="J9" s="1"/>
      <c r="K9" s="1"/>
      <c r="L9" s="1"/>
      <c r="M9" s="1"/>
      <c r="N9" s="1"/>
      <c r="O9" s="1"/>
      <c r="P9" s="1"/>
      <c r="Q9" s="1"/>
      <c r="R9" s="1"/>
      <c r="S9" s="1"/>
      <c r="T9" s="1"/>
      <c r="U9" s="1"/>
      <c r="V9" s="1"/>
      <c r="W9" s="1"/>
      <c r="X9" s="1"/>
      <c r="Y9" s="1"/>
      <c r="Z9" s="1"/>
    </row>
    <row r="10">
      <c r="A10" s="1"/>
      <c r="B10" s="13" t="s">
        <v>4</v>
      </c>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3" t="s">
        <v>5</v>
      </c>
      <c r="C12" s="1"/>
      <c r="D12" s="1"/>
      <c r="E12" s="1"/>
      <c r="F12" s="1"/>
      <c r="G12" s="1"/>
      <c r="H12" s="1"/>
      <c r="I12" s="1"/>
      <c r="J12" s="1"/>
      <c r="K12" s="1"/>
      <c r="L12" s="1"/>
      <c r="M12" s="1"/>
      <c r="N12" s="1"/>
      <c r="O12" s="1"/>
      <c r="P12" s="1"/>
      <c r="Q12" s="1"/>
      <c r="R12" s="1"/>
      <c r="S12" s="1"/>
      <c r="T12" s="1"/>
      <c r="U12" s="1"/>
      <c r="V12" s="1"/>
      <c r="W12" s="1"/>
      <c r="X12" s="1"/>
      <c r="Y12" s="1"/>
      <c r="Z12" s="1"/>
    </row>
    <row r="13">
      <c r="A13" s="1"/>
      <c r="B13" s="13" t="s">
        <v>6</v>
      </c>
      <c r="C13" s="1"/>
      <c r="D13" s="1"/>
      <c r="E13" s="1"/>
      <c r="F13" s="1"/>
      <c r="G13" s="1"/>
      <c r="H13" s="1"/>
      <c r="I13" s="1"/>
      <c r="J13" s="1"/>
      <c r="K13" s="1"/>
      <c r="L13" s="1"/>
      <c r="M13" s="1"/>
      <c r="N13" s="1"/>
      <c r="O13" s="1"/>
      <c r="P13" s="1"/>
      <c r="Q13" s="1"/>
      <c r="R13" s="1"/>
      <c r="S13" s="1"/>
      <c r="T13" s="1"/>
      <c r="U13" s="1"/>
      <c r="V13" s="1"/>
      <c r="W13" s="1"/>
      <c r="X13" s="1"/>
      <c r="Y13" s="1"/>
      <c r="Z13" s="1"/>
    </row>
    <row r="14">
      <c r="A14" s="1"/>
      <c r="B14" s="13" t="s">
        <v>7</v>
      </c>
      <c r="C14" s="1"/>
      <c r="D14" s="1"/>
      <c r="E14" s="1"/>
      <c r="F14" s="1"/>
      <c r="G14" s="1"/>
      <c r="H14" s="1"/>
      <c r="I14" s="1"/>
      <c r="J14" s="1"/>
      <c r="K14" s="1"/>
      <c r="L14" s="1"/>
      <c r="M14" s="1"/>
      <c r="N14" s="1"/>
      <c r="O14" s="1"/>
      <c r="P14" s="1"/>
      <c r="Q14" s="1"/>
      <c r="R14" s="1"/>
      <c r="S14" s="1"/>
      <c r="T14" s="1"/>
      <c r="U14" s="1"/>
      <c r="V14" s="1"/>
      <c r="W14" s="1"/>
      <c r="X14" s="1"/>
      <c r="Y14" s="1"/>
      <c r="Z14" s="1"/>
    </row>
    <row r="15">
      <c r="A15" s="1"/>
      <c r="B15" s="13" t="s">
        <v>8</v>
      </c>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3" t="s">
        <v>9</v>
      </c>
      <c r="C17" s="1"/>
      <c r="D17" s="1"/>
      <c r="E17" s="1"/>
      <c r="F17" s="1"/>
      <c r="G17" s="1"/>
      <c r="H17" s="1"/>
      <c r="I17" s="1"/>
      <c r="J17" s="1"/>
      <c r="K17" s="1"/>
      <c r="L17" s="1"/>
      <c r="M17" s="1"/>
      <c r="N17" s="1"/>
      <c r="O17" s="1"/>
      <c r="P17" s="1"/>
      <c r="Q17" s="1"/>
      <c r="R17" s="1"/>
      <c r="S17" s="1"/>
      <c r="T17" s="1"/>
      <c r="U17" s="1"/>
      <c r="V17" s="1"/>
      <c r="W17" s="1"/>
      <c r="X17" s="1"/>
      <c r="Y17" s="1"/>
      <c r="Z17" s="1"/>
    </row>
    <row r="18">
      <c r="A18" s="1"/>
      <c r="B18" s="13" t="s">
        <v>10</v>
      </c>
      <c r="C18" s="1"/>
      <c r="D18" s="1"/>
      <c r="E18" s="1"/>
      <c r="F18" s="1"/>
      <c r="G18" s="1"/>
      <c r="H18" s="1"/>
      <c r="I18" s="1"/>
      <c r="J18" s="1"/>
      <c r="K18" s="1"/>
      <c r="L18" s="1"/>
      <c r="M18" s="1"/>
      <c r="N18" s="1"/>
      <c r="O18" s="1"/>
      <c r="P18" s="1"/>
      <c r="Q18" s="1"/>
      <c r="R18" s="1"/>
      <c r="S18" s="1"/>
      <c r="T18" s="1"/>
      <c r="U18" s="1"/>
      <c r="V18" s="1"/>
      <c r="W18" s="1"/>
      <c r="X18" s="1"/>
      <c r="Y18" s="1"/>
      <c r="Z18" s="1"/>
    </row>
    <row r="19">
      <c r="A19" s="1"/>
      <c r="B19" s="13" t="s">
        <v>11</v>
      </c>
      <c r="C19" s="1"/>
      <c r="D19" s="1"/>
      <c r="E19" s="1"/>
      <c r="F19" s="1"/>
      <c r="G19" s="1"/>
      <c r="H19" s="1"/>
      <c r="I19" s="1"/>
      <c r="J19" s="1"/>
      <c r="K19" s="1"/>
      <c r="L19" s="1"/>
      <c r="M19" s="1"/>
      <c r="N19" s="1"/>
      <c r="O19" s="1"/>
      <c r="P19" s="1"/>
      <c r="Q19" s="1"/>
      <c r="R19" s="1"/>
      <c r="S19" s="1"/>
      <c r="T19" s="1"/>
      <c r="U19" s="1"/>
      <c r="V19" s="1"/>
      <c r="W19" s="1"/>
      <c r="X19" s="1"/>
      <c r="Y19" s="1"/>
      <c r="Z19" s="1"/>
    </row>
    <row r="20">
      <c r="A20" s="1"/>
      <c r="B20" s="13" t="s">
        <v>12</v>
      </c>
      <c r="C20" s="1"/>
      <c r="D20" s="1"/>
      <c r="E20" s="1"/>
      <c r="F20" s="1"/>
      <c r="G20" s="1"/>
      <c r="H20" s="1"/>
      <c r="I20" s="1"/>
      <c r="J20" s="1"/>
      <c r="K20" s="1"/>
      <c r="L20" s="1"/>
      <c r="M20" s="1"/>
      <c r="N20" s="1"/>
      <c r="O20" s="1"/>
      <c r="P20" s="1"/>
      <c r="Q20" s="1"/>
      <c r="R20" s="1"/>
      <c r="S20" s="1"/>
      <c r="T20" s="1"/>
      <c r="U20" s="1"/>
      <c r="V20" s="1"/>
      <c r="W20" s="1"/>
      <c r="X20" s="1"/>
      <c r="Y20" s="1"/>
      <c r="Z20" s="1"/>
    </row>
    <row r="21">
      <c r="A21" s="1"/>
      <c r="B21" s="13" t="s">
        <v>13</v>
      </c>
      <c r="C21" s="1"/>
      <c r="D21" s="1"/>
      <c r="E21" s="1"/>
      <c r="F21" s="1"/>
      <c r="G21" s="1"/>
      <c r="H21" s="1"/>
      <c r="I21" s="1"/>
      <c r="J21" s="1"/>
      <c r="K21" s="1"/>
      <c r="L21" s="1"/>
      <c r="M21" s="1"/>
      <c r="N21" s="1"/>
      <c r="O21" s="1"/>
      <c r="P21" s="1"/>
      <c r="Q21" s="1"/>
      <c r="R21" s="1"/>
      <c r="S21" s="1"/>
      <c r="T21" s="1"/>
      <c r="U21" s="1"/>
      <c r="V21" s="1"/>
      <c r="W21" s="1"/>
      <c r="X21" s="1"/>
      <c r="Y21" s="1"/>
      <c r="Z21" s="1"/>
    </row>
    <row r="22">
      <c r="A22" s="1"/>
      <c r="B22" s="13" t="s">
        <v>14</v>
      </c>
      <c r="C22" s="1"/>
      <c r="D22" s="1"/>
      <c r="E22" s="1"/>
      <c r="F22" s="1"/>
      <c r="G22" s="1"/>
      <c r="H22" s="1"/>
      <c r="I22" s="1"/>
      <c r="J22" s="1"/>
      <c r="K22" s="1"/>
      <c r="L22" s="1"/>
      <c r="M22" s="1"/>
      <c r="N22" s="1"/>
      <c r="O22" s="1"/>
      <c r="P22" s="1"/>
      <c r="Q22" s="1"/>
      <c r="R22" s="1"/>
      <c r="S22" s="1"/>
      <c r="T22" s="1"/>
      <c r="U22" s="1"/>
      <c r="V22" s="1"/>
      <c r="W22" s="1"/>
      <c r="X22" s="1"/>
      <c r="Y22" s="1"/>
      <c r="Z22" s="1"/>
    </row>
    <row r="23">
      <c r="A23" s="1"/>
      <c r="B23" s="1"/>
      <c r="C23" s="1"/>
      <c r="D23" s="1"/>
      <c r="E23" s="1"/>
      <c r="F23" s="1"/>
      <c r="G23" s="1"/>
      <c r="H23" s="1"/>
      <c r="I23" s="1"/>
      <c r="J23" s="1"/>
      <c r="K23" s="1"/>
      <c r="L23" s="1"/>
      <c r="M23" s="1"/>
      <c r="N23" s="1"/>
      <c r="O23" s="1"/>
      <c r="P23" s="1"/>
      <c r="Q23" s="1"/>
      <c r="R23" s="1"/>
      <c r="S23" s="1"/>
      <c r="T23" s="1"/>
      <c r="U23" s="1"/>
      <c r="V23" s="1"/>
      <c r="W23" s="1"/>
      <c r="X23" s="1"/>
      <c r="Y23" s="1"/>
      <c r="Z23" s="1"/>
    </row>
    <row r="24">
      <c r="A24" s="1"/>
      <c r="B24" s="1"/>
      <c r="C24" s="1"/>
      <c r="D24" s="1"/>
      <c r="E24" s="1"/>
      <c r="F24" s="1"/>
      <c r="G24" s="1"/>
      <c r="H24" s="1"/>
      <c r="I24" s="1"/>
      <c r="J24" s="1"/>
      <c r="K24" s="1"/>
      <c r="L24" s="1"/>
      <c r="M24" s="1"/>
      <c r="N24" s="1"/>
      <c r="O24" s="1"/>
      <c r="P24" s="1"/>
      <c r="Q24" s="1"/>
      <c r="R24" s="1"/>
      <c r="S24" s="1"/>
      <c r="T24" s="1"/>
      <c r="U24" s="1"/>
      <c r="V24" s="1"/>
      <c r="W24" s="1"/>
      <c r="X24" s="1"/>
      <c r="Y24" s="1"/>
      <c r="Z24" s="1"/>
    </row>
    <row r="25">
      <c r="A25" s="1"/>
      <c r="B25" s="9" t="s">
        <v>15</v>
      </c>
      <c r="C25" s="10"/>
      <c r="D25" s="10"/>
      <c r="E25" s="10"/>
      <c r="F25" s="10"/>
      <c r="G25" s="10"/>
      <c r="H25" s="10"/>
      <c r="I25" s="1"/>
      <c r="J25" s="1"/>
      <c r="K25" s="1"/>
      <c r="L25" s="1"/>
      <c r="M25" s="1"/>
      <c r="N25" s="1"/>
      <c r="O25" s="1"/>
      <c r="P25" s="1"/>
      <c r="Q25" s="1"/>
      <c r="R25" s="1"/>
      <c r="S25" s="1"/>
      <c r="T25" s="1"/>
      <c r="U25" s="1"/>
      <c r="V25" s="1"/>
      <c r="W25" s="1"/>
      <c r="X25" s="1"/>
      <c r="Y25" s="1"/>
      <c r="Z25" s="1"/>
    </row>
    <row r="26">
      <c r="A26" s="1"/>
      <c r="B26" s="13"/>
      <c r="C26" s="1"/>
      <c r="D26" s="1"/>
      <c r="E26" s="1"/>
      <c r="F26" s="1"/>
      <c r="G26" s="1"/>
      <c r="H26" s="1"/>
      <c r="I26" s="1"/>
      <c r="J26" s="1"/>
      <c r="K26" s="1"/>
      <c r="L26" s="1"/>
      <c r="M26" s="1"/>
      <c r="N26" s="1"/>
      <c r="O26" s="1"/>
      <c r="P26" s="1"/>
      <c r="Q26" s="1"/>
      <c r="R26" s="1"/>
      <c r="S26" s="1"/>
      <c r="T26" s="1"/>
      <c r="U26" s="1"/>
      <c r="V26" s="1"/>
      <c r="W26" s="1"/>
      <c r="X26" s="1"/>
      <c r="Y26" s="1"/>
      <c r="Z26" s="1"/>
    </row>
    <row r="27">
      <c r="A27" s="1"/>
      <c r="B27" s="5" t="s">
        <v>16</v>
      </c>
      <c r="C27" s="6"/>
      <c r="D27" s="6"/>
      <c r="E27" s="6"/>
      <c r="F27" s="6"/>
      <c r="G27" s="6"/>
      <c r="H27" s="7"/>
      <c r="I27" s="1"/>
      <c r="J27" s="1"/>
      <c r="K27" s="1"/>
      <c r="L27" s="1"/>
      <c r="M27" s="1"/>
      <c r="N27" s="1"/>
      <c r="O27" s="1"/>
      <c r="P27" s="1"/>
      <c r="Q27" s="1"/>
      <c r="R27" s="1"/>
      <c r="S27" s="1"/>
      <c r="T27" s="1"/>
      <c r="U27" s="1"/>
      <c r="V27" s="1"/>
      <c r="W27" s="1"/>
      <c r="X27" s="1"/>
      <c r="Y27" s="1"/>
      <c r="Z27" s="1"/>
    </row>
    <row r="28">
      <c r="A28" s="1"/>
      <c r="B28" s="5" t="s">
        <v>17</v>
      </c>
      <c r="C28" s="6"/>
      <c r="D28" s="6"/>
      <c r="E28" s="6"/>
      <c r="F28" s="6"/>
      <c r="G28" s="6"/>
      <c r="H28" s="7"/>
      <c r="I28" s="1"/>
      <c r="J28" s="1"/>
      <c r="K28" s="1"/>
      <c r="L28" s="1"/>
      <c r="M28" s="1"/>
      <c r="N28" s="1"/>
      <c r="O28" s="1"/>
      <c r="P28" s="1"/>
      <c r="Q28" s="1"/>
      <c r="R28" s="1"/>
      <c r="S28" s="1"/>
      <c r="T28" s="1"/>
      <c r="U28" s="1"/>
      <c r="V28" s="1"/>
      <c r="W28" s="1"/>
      <c r="X28" s="1"/>
      <c r="Y28" s="1"/>
      <c r="Z28" s="1"/>
    </row>
    <row r="29">
      <c r="A29" s="1"/>
      <c r="B29" s="5" t="s">
        <v>18</v>
      </c>
      <c r="C29" s="6"/>
      <c r="D29" s="6"/>
      <c r="E29" s="6"/>
      <c r="F29" s="6"/>
      <c r="G29" s="6"/>
      <c r="H29" s="7"/>
      <c r="I29" s="1"/>
      <c r="J29" s="1"/>
      <c r="K29" s="1"/>
      <c r="L29" s="1"/>
      <c r="M29" s="1"/>
      <c r="N29" s="1"/>
      <c r="O29" s="1"/>
      <c r="P29" s="1"/>
      <c r="Q29" s="1"/>
      <c r="R29" s="1"/>
      <c r="S29" s="1"/>
      <c r="T29" s="1"/>
      <c r="U29" s="1"/>
      <c r="V29" s="1"/>
      <c r="W29" s="1"/>
      <c r="X29" s="1"/>
      <c r="Y29" s="1"/>
      <c r="Z29" s="1"/>
    </row>
    <row r="30">
      <c r="A30" s="1"/>
      <c r="B30" s="5" t="s">
        <v>19</v>
      </c>
      <c r="C30" s="6"/>
      <c r="D30" s="6"/>
      <c r="E30" s="6"/>
      <c r="F30" s="6"/>
      <c r="G30" s="6"/>
      <c r="H30" s="7"/>
      <c r="I30" s="1"/>
      <c r="J30" s="1"/>
      <c r="K30" s="1"/>
      <c r="L30" s="1"/>
      <c r="M30" s="1"/>
      <c r="N30" s="1"/>
      <c r="O30" s="1"/>
      <c r="P30" s="1"/>
      <c r="Q30" s="1"/>
      <c r="R30" s="1"/>
      <c r="S30" s="1"/>
      <c r="T30" s="1"/>
      <c r="U30" s="1"/>
      <c r="V30" s="1"/>
      <c r="W30" s="1"/>
      <c r="X30" s="1"/>
      <c r="Y30" s="1"/>
      <c r="Z30" s="1"/>
    </row>
    <row r="31">
      <c r="A31" s="1"/>
      <c r="B31" s="5" t="s">
        <v>20</v>
      </c>
      <c r="C31" s="6"/>
      <c r="D31" s="6"/>
      <c r="E31" s="6"/>
      <c r="F31" s="6"/>
      <c r="G31" s="6"/>
      <c r="H31" s="7"/>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sheetData>
  <mergeCells count="8">
    <mergeCell ref="B4:H4"/>
    <mergeCell ref="B5:H5"/>
    <mergeCell ref="B7:H7"/>
    <mergeCell ref="B27:H27"/>
    <mergeCell ref="B28:H28"/>
    <mergeCell ref="B29:H29"/>
    <mergeCell ref="B30:H30"/>
    <mergeCell ref="B31:H3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3636"/>
    <outlinePr summaryBelow="0" summaryRight="0"/>
  </sheetPr>
  <sheetViews>
    <sheetView workbookViewId="0"/>
  </sheetViews>
  <sheetFormatPr customHeight="1" defaultColWidth="14.43" defaultRowHeight="15.75"/>
  <cols>
    <col customWidth="1" min="1" max="1" width="3.71"/>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21</v>
      </c>
      <c r="C2" s="3"/>
      <c r="D2" s="3"/>
      <c r="E2" s="3"/>
      <c r="F2" s="3"/>
      <c r="G2" s="3"/>
      <c r="H2" s="3"/>
      <c r="I2" s="1"/>
      <c r="J2" s="1"/>
      <c r="K2" s="1"/>
      <c r="L2" s="1"/>
      <c r="M2" s="1"/>
      <c r="N2" s="1"/>
      <c r="O2" s="1"/>
      <c r="P2" s="1"/>
      <c r="Q2" s="1"/>
      <c r="R2" s="1"/>
      <c r="S2" s="1"/>
      <c r="T2" s="1"/>
      <c r="U2" s="1"/>
      <c r="V2" s="1"/>
      <c r="W2" s="1"/>
      <c r="X2" s="1"/>
      <c r="Y2" s="1"/>
      <c r="Z2" s="1"/>
    </row>
    <row r="3">
      <c r="A3" s="1"/>
      <c r="B3" s="4"/>
      <c r="C3" s="4"/>
      <c r="D3" s="4"/>
      <c r="E3" s="4"/>
      <c r="F3" s="4"/>
      <c r="G3" s="4"/>
      <c r="H3" s="4"/>
      <c r="I3" s="1"/>
      <c r="J3" s="1"/>
      <c r="K3" s="1"/>
      <c r="L3" s="1"/>
      <c r="M3" s="1"/>
      <c r="N3" s="1"/>
      <c r="O3" s="1"/>
      <c r="P3" s="1"/>
      <c r="Q3" s="1"/>
      <c r="R3" s="1"/>
      <c r="S3" s="1"/>
      <c r="T3" s="1"/>
      <c r="U3" s="1"/>
      <c r="V3" s="1"/>
      <c r="W3" s="1"/>
      <c r="X3" s="1"/>
      <c r="Y3" s="1"/>
      <c r="Z3" s="1"/>
    </row>
    <row r="4">
      <c r="A4" s="1"/>
      <c r="B4" s="13" t="s">
        <v>22</v>
      </c>
      <c r="C4" s="1"/>
      <c r="D4" s="1"/>
      <c r="E4" s="1"/>
      <c r="F4" s="1"/>
      <c r="G4" s="1"/>
      <c r="H4" s="1"/>
      <c r="I4" s="1"/>
      <c r="J4" s="1"/>
      <c r="K4" s="1"/>
      <c r="L4" s="1"/>
      <c r="M4" s="1"/>
      <c r="N4" s="1"/>
      <c r="O4" s="1"/>
      <c r="P4" s="1"/>
      <c r="Q4" s="1"/>
      <c r="R4" s="1"/>
      <c r="S4" s="1"/>
      <c r="T4" s="1"/>
      <c r="U4" s="1"/>
      <c r="V4" s="1"/>
      <c r="W4" s="1"/>
      <c r="X4" s="1"/>
      <c r="Y4" s="1"/>
      <c r="Z4" s="1"/>
    </row>
    <row r="5">
      <c r="A5" s="1"/>
      <c r="B5" s="13" t="s">
        <v>23</v>
      </c>
      <c r="C5" s="1"/>
      <c r="D5" s="1"/>
      <c r="E5" s="1"/>
      <c r="F5" s="1"/>
      <c r="G5" s="1"/>
      <c r="H5" s="1"/>
      <c r="I5" s="1"/>
      <c r="J5" s="1"/>
      <c r="K5" s="1"/>
      <c r="L5" s="1"/>
      <c r="M5" s="1"/>
      <c r="N5" s="1"/>
      <c r="O5" s="1"/>
      <c r="P5" s="1"/>
      <c r="Q5" s="1"/>
      <c r="R5" s="1"/>
      <c r="S5" s="1"/>
      <c r="T5" s="1"/>
      <c r="U5" s="1"/>
      <c r="V5" s="1"/>
      <c r="W5" s="1"/>
      <c r="X5" s="1"/>
      <c r="Y5" s="1"/>
      <c r="Z5" s="1"/>
    </row>
    <row r="6">
      <c r="A6" s="1"/>
      <c r="B6" s="1"/>
      <c r="C6" s="1"/>
      <c r="D6" s="1"/>
      <c r="E6" s="1"/>
      <c r="F6" s="1"/>
      <c r="G6" s="1"/>
      <c r="H6" s="1"/>
      <c r="I6" s="1"/>
      <c r="J6" s="1"/>
      <c r="K6" s="1"/>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9" t="s">
        <v>24</v>
      </c>
      <c r="C8" s="10"/>
      <c r="D8" s="10"/>
      <c r="E8" s="10"/>
      <c r="F8" s="10"/>
      <c r="G8" s="10"/>
      <c r="H8" s="10"/>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4" t="s">
        <v>25</v>
      </c>
      <c r="C10" s="15"/>
      <c r="D10" s="16">
        <f>Products!G7</f>
        <v>1500000</v>
      </c>
      <c r="E10" s="1"/>
      <c r="F10" s="1"/>
      <c r="G10" s="1"/>
      <c r="H10" s="1"/>
      <c r="I10" s="1"/>
      <c r="J10" s="1"/>
      <c r="K10" s="1"/>
      <c r="L10" s="1"/>
      <c r="M10" s="1"/>
      <c r="N10" s="1"/>
      <c r="O10" s="1"/>
      <c r="P10" s="1"/>
      <c r="Q10" s="1"/>
      <c r="R10" s="1"/>
      <c r="S10" s="1"/>
      <c r="T10" s="1"/>
      <c r="U10" s="1"/>
      <c r="V10" s="1"/>
      <c r="W10" s="1"/>
      <c r="X10" s="1"/>
      <c r="Y10" s="1"/>
      <c r="Z10" s="1"/>
    </row>
    <row r="11">
      <c r="A11" s="1"/>
      <c r="B11" s="13"/>
      <c r="C11" s="1"/>
      <c r="D11" s="17"/>
      <c r="E11" s="1"/>
      <c r="F11" s="1"/>
      <c r="G11" s="1"/>
      <c r="H11" s="1"/>
      <c r="I11" s="1"/>
      <c r="J11" s="1"/>
      <c r="K11" s="1"/>
      <c r="L11" s="1"/>
      <c r="M11" s="1"/>
      <c r="N11" s="1"/>
      <c r="O11" s="1"/>
      <c r="P11" s="1"/>
      <c r="Q11" s="1"/>
      <c r="R11" s="1"/>
      <c r="S11" s="1"/>
      <c r="T11" s="1"/>
      <c r="U11" s="1"/>
      <c r="V11" s="1"/>
      <c r="W11" s="1"/>
      <c r="X11" s="1"/>
      <c r="Y11" s="1"/>
      <c r="Z11" s="1"/>
    </row>
    <row r="12">
      <c r="A12" s="1"/>
      <c r="B12" s="13" t="s">
        <v>26</v>
      </c>
      <c r="C12" s="1"/>
      <c r="D12" s="18">
        <f>Products!G51</f>
        <v>375000</v>
      </c>
      <c r="E12" s="1"/>
      <c r="F12" s="1"/>
      <c r="G12" s="1"/>
      <c r="H12" s="1"/>
      <c r="I12" s="1"/>
      <c r="J12" s="1"/>
      <c r="K12" s="1"/>
      <c r="L12" s="1"/>
      <c r="M12" s="1"/>
      <c r="N12" s="1"/>
      <c r="O12" s="1"/>
      <c r="P12" s="1"/>
      <c r="Q12" s="1"/>
      <c r="R12" s="1"/>
      <c r="S12" s="1"/>
      <c r="T12" s="1"/>
      <c r="U12" s="1"/>
      <c r="V12" s="1"/>
      <c r="W12" s="1"/>
      <c r="X12" s="1"/>
      <c r="Y12" s="1"/>
      <c r="Z12" s="1"/>
    </row>
    <row r="13">
      <c r="A13" s="1"/>
      <c r="B13" s="13" t="s">
        <v>27</v>
      </c>
      <c r="C13" s="1"/>
      <c r="D13" s="18">
        <f>Products!G54</f>
        <v>45000</v>
      </c>
      <c r="E13" s="1"/>
      <c r="F13" s="1"/>
      <c r="G13" s="1"/>
      <c r="H13" s="1"/>
      <c r="I13" s="1"/>
      <c r="J13" s="1"/>
      <c r="K13" s="1"/>
      <c r="L13" s="1"/>
      <c r="M13" s="1"/>
      <c r="N13" s="1"/>
      <c r="O13" s="1"/>
      <c r="P13" s="1"/>
      <c r="Q13" s="1"/>
      <c r="R13" s="1"/>
      <c r="S13" s="1"/>
      <c r="T13" s="1"/>
      <c r="U13" s="1"/>
      <c r="V13" s="1"/>
      <c r="W13" s="1"/>
      <c r="X13" s="1"/>
      <c r="Y13" s="1"/>
      <c r="Z13" s="1"/>
    </row>
    <row r="14" ht="6.75" customHeight="1">
      <c r="A14" s="1"/>
      <c r="B14" s="14" t="str">
        <f>Products!B53</f>
        <v/>
      </c>
      <c r="C14" s="1"/>
      <c r="D14" s="17"/>
      <c r="E14" s="13"/>
      <c r="F14" s="19"/>
      <c r="G14" s="1"/>
      <c r="H14" s="1"/>
      <c r="I14" s="1"/>
      <c r="J14" s="1"/>
      <c r="K14" s="1"/>
      <c r="L14" s="1"/>
      <c r="M14" s="1"/>
      <c r="N14" s="1"/>
      <c r="O14" s="1"/>
      <c r="P14" s="1"/>
      <c r="Q14" s="1"/>
      <c r="R14" s="1"/>
      <c r="S14" s="1"/>
      <c r="T14" s="1"/>
      <c r="U14" s="1"/>
      <c r="V14" s="1"/>
      <c r="W14" s="1"/>
      <c r="X14" s="1"/>
      <c r="Y14" s="1"/>
      <c r="Z14" s="1"/>
    </row>
    <row r="15">
      <c r="A15" s="15"/>
      <c r="B15" s="14" t="s">
        <v>28</v>
      </c>
      <c r="C15" s="15"/>
      <c r="D15" s="20">
        <f>Products!G9</f>
        <v>1080000</v>
      </c>
      <c r="E15" s="15"/>
      <c r="F15" s="1"/>
      <c r="G15" s="1"/>
      <c r="H15" s="15"/>
      <c r="I15" s="15"/>
      <c r="J15" s="15"/>
      <c r="K15" s="15"/>
      <c r="L15" s="15"/>
      <c r="M15" s="15"/>
      <c r="N15" s="15"/>
      <c r="O15" s="15"/>
      <c r="P15" s="15"/>
      <c r="Q15" s="15"/>
      <c r="R15" s="15"/>
      <c r="S15" s="15"/>
      <c r="T15" s="15"/>
      <c r="U15" s="15"/>
      <c r="V15" s="15"/>
      <c r="W15" s="15"/>
      <c r="X15" s="15"/>
      <c r="Y15" s="15"/>
      <c r="Z15" s="15"/>
    </row>
    <row r="16" ht="6.75" customHeight="1">
      <c r="A16" s="1"/>
      <c r="B16" s="13"/>
      <c r="C16" s="1"/>
      <c r="D16" s="17"/>
      <c r="E16" s="13"/>
      <c r="F16" s="19"/>
      <c r="G16" s="1"/>
      <c r="H16" s="1"/>
      <c r="I16" s="1"/>
      <c r="J16" s="1"/>
      <c r="K16" s="1"/>
      <c r="L16" s="1"/>
      <c r="M16" s="1"/>
      <c r="N16" s="1"/>
      <c r="O16" s="1"/>
      <c r="P16" s="1"/>
      <c r="Q16" s="1"/>
      <c r="R16" s="1"/>
      <c r="S16" s="1"/>
      <c r="T16" s="1"/>
      <c r="U16" s="1"/>
      <c r="V16" s="1"/>
      <c r="W16" s="1"/>
      <c r="X16" s="1"/>
      <c r="Y16" s="1"/>
      <c r="Z16" s="1"/>
    </row>
    <row r="17">
      <c r="A17" s="1"/>
      <c r="B17" s="13" t="s">
        <v>29</v>
      </c>
      <c r="C17" s="1"/>
      <c r="D17" s="21">
        <f>D15*G17</f>
        <v>216000</v>
      </c>
      <c r="E17" s="1"/>
      <c r="F17" s="22">
        <f>D17/D15</f>
        <v>0.2</v>
      </c>
      <c r="G17" s="23">
        <v>0.2</v>
      </c>
      <c r="H17" s="1"/>
      <c r="I17" s="1"/>
      <c r="J17" s="1"/>
      <c r="K17" s="1"/>
      <c r="L17" s="1"/>
      <c r="M17" s="1"/>
      <c r="N17" s="1"/>
      <c r="O17" s="1"/>
      <c r="P17" s="1"/>
      <c r="Q17" s="1"/>
      <c r="R17" s="1"/>
      <c r="S17" s="1"/>
      <c r="T17" s="1"/>
      <c r="U17" s="1"/>
      <c r="V17" s="1"/>
      <c r="W17" s="1"/>
      <c r="X17" s="1"/>
      <c r="Y17" s="1"/>
      <c r="Z17" s="1"/>
    </row>
    <row r="18">
      <c r="A18" s="1"/>
      <c r="B18" s="13"/>
      <c r="C18" s="1"/>
      <c r="D18" s="17"/>
      <c r="E18" s="13"/>
      <c r="F18" s="19"/>
      <c r="G18" s="1"/>
      <c r="H18" s="1"/>
      <c r="I18" s="1"/>
      <c r="J18" s="1"/>
      <c r="K18" s="1"/>
      <c r="L18" s="1"/>
      <c r="M18" s="1"/>
      <c r="N18" s="1"/>
      <c r="O18" s="1"/>
      <c r="P18" s="1"/>
      <c r="Q18" s="1"/>
      <c r="R18" s="1"/>
      <c r="S18" s="1"/>
      <c r="T18" s="1"/>
      <c r="U18" s="1"/>
      <c r="V18" s="1"/>
      <c r="W18" s="1"/>
      <c r="X18" s="1"/>
      <c r="Y18" s="1"/>
      <c r="Z18" s="1"/>
    </row>
    <row r="19">
      <c r="A19" s="1"/>
      <c r="B19" s="14" t="s">
        <v>30</v>
      </c>
      <c r="C19" s="15"/>
      <c r="D19" s="20">
        <f>D15-D17</f>
        <v>864000</v>
      </c>
      <c r="E19" s="13"/>
      <c r="F19" s="19"/>
      <c r="G19" s="1"/>
      <c r="H19" s="1"/>
      <c r="I19" s="1"/>
      <c r="J19" s="1"/>
      <c r="K19" s="1"/>
      <c r="L19" s="1"/>
      <c r="M19" s="1"/>
      <c r="N19" s="1"/>
      <c r="O19" s="1"/>
      <c r="P19" s="1"/>
      <c r="Q19" s="1"/>
      <c r="R19" s="1"/>
      <c r="S19" s="1"/>
      <c r="T19" s="1"/>
      <c r="U19" s="1"/>
      <c r="V19" s="1"/>
      <c r="W19" s="1"/>
      <c r="X19" s="1"/>
      <c r="Y19" s="1"/>
      <c r="Z19" s="1"/>
    </row>
    <row r="20">
      <c r="A20" s="1"/>
      <c r="B20" s="13"/>
      <c r="C20" s="1"/>
      <c r="D20" s="17"/>
      <c r="E20" s="13"/>
      <c r="F20" s="19"/>
      <c r="G20" s="1"/>
      <c r="H20" s="1"/>
      <c r="I20" s="1"/>
      <c r="J20" s="1"/>
      <c r="K20" s="1"/>
      <c r="L20" s="1"/>
      <c r="M20" s="1"/>
      <c r="N20" s="1"/>
      <c r="O20" s="1"/>
      <c r="P20" s="1"/>
      <c r="Q20" s="1"/>
      <c r="R20" s="1"/>
      <c r="S20" s="1"/>
      <c r="T20" s="1"/>
      <c r="U20" s="1"/>
      <c r="V20" s="1"/>
      <c r="W20" s="1"/>
      <c r="X20" s="1"/>
      <c r="Y20" s="1"/>
      <c r="Z20" s="1"/>
    </row>
    <row r="21">
      <c r="A21" s="1"/>
      <c r="B21" s="13" t="s">
        <v>31</v>
      </c>
      <c r="C21" s="1"/>
      <c r="D21" s="21">
        <f>Products!G22</f>
        <v>212220</v>
      </c>
      <c r="E21" s="13"/>
      <c r="F21" s="19"/>
      <c r="G21" s="1"/>
      <c r="H21" s="1"/>
      <c r="I21" s="1"/>
      <c r="J21" s="1"/>
      <c r="K21" s="1"/>
      <c r="L21" s="1"/>
      <c r="M21" s="1"/>
      <c r="N21" s="1"/>
      <c r="O21" s="1"/>
      <c r="P21" s="1"/>
      <c r="Q21" s="1"/>
      <c r="R21" s="1"/>
      <c r="S21" s="1"/>
      <c r="T21" s="1"/>
      <c r="U21" s="1"/>
      <c r="V21" s="1"/>
      <c r="W21" s="1"/>
      <c r="X21" s="1"/>
      <c r="Y21" s="1"/>
      <c r="Z21" s="1"/>
    </row>
    <row r="22">
      <c r="A22" s="1"/>
      <c r="B22" s="13" t="s">
        <v>32</v>
      </c>
      <c r="C22" s="1"/>
      <c r="D22" s="21">
        <f>Logistics!E18</f>
        <v>7000</v>
      </c>
      <c r="E22" s="1"/>
      <c r="F22" s="19"/>
      <c r="G22" s="13"/>
      <c r="H22" s="1"/>
      <c r="I22" s="1"/>
      <c r="J22" s="1"/>
      <c r="K22" s="1"/>
      <c r="L22" s="1"/>
      <c r="M22" s="1"/>
      <c r="N22" s="1"/>
      <c r="O22" s="1"/>
      <c r="P22" s="1"/>
      <c r="Q22" s="1"/>
      <c r="R22" s="1"/>
      <c r="S22" s="1"/>
      <c r="T22" s="1"/>
      <c r="U22" s="1"/>
      <c r="V22" s="1"/>
      <c r="W22" s="1"/>
      <c r="X22" s="1"/>
      <c r="Y22" s="1"/>
      <c r="Z22" s="1"/>
    </row>
    <row r="23" ht="6.75" customHeight="1">
      <c r="A23" s="1"/>
      <c r="B23" s="13"/>
      <c r="C23" s="1"/>
      <c r="D23" s="17"/>
      <c r="E23" s="13"/>
      <c r="F23" s="19"/>
      <c r="G23" s="1"/>
      <c r="H23" s="1"/>
      <c r="I23" s="1"/>
      <c r="J23" s="1"/>
      <c r="K23" s="1"/>
      <c r="L23" s="1"/>
      <c r="M23" s="1"/>
      <c r="N23" s="1"/>
      <c r="O23" s="1"/>
      <c r="P23" s="1"/>
      <c r="Q23" s="1"/>
      <c r="R23" s="1"/>
      <c r="S23" s="1"/>
      <c r="T23" s="1"/>
      <c r="U23" s="1"/>
      <c r="V23" s="1"/>
      <c r="W23" s="1"/>
      <c r="X23" s="1"/>
      <c r="Y23" s="1"/>
      <c r="Z23" s="1"/>
    </row>
    <row r="24">
      <c r="A24" s="1"/>
      <c r="B24" s="14" t="s">
        <v>33</v>
      </c>
      <c r="C24" s="15"/>
      <c r="D24" s="20">
        <f>D21+D22</f>
        <v>219220</v>
      </c>
      <c r="E24" s="1"/>
      <c r="F24" s="22">
        <f>D24/D19</f>
        <v>0.2537268519</v>
      </c>
      <c r="G24" s="13"/>
      <c r="H24" s="1"/>
      <c r="I24" s="1"/>
      <c r="J24" s="1"/>
      <c r="K24" s="1"/>
      <c r="L24" s="1"/>
      <c r="M24" s="1"/>
      <c r="N24" s="1"/>
      <c r="O24" s="1"/>
      <c r="P24" s="1"/>
      <c r="Q24" s="1"/>
      <c r="R24" s="1"/>
      <c r="S24" s="1"/>
      <c r="T24" s="1"/>
      <c r="U24" s="1"/>
      <c r="V24" s="1"/>
      <c r="W24" s="1"/>
      <c r="X24" s="1"/>
      <c r="Y24" s="1"/>
      <c r="Z24" s="1"/>
    </row>
    <row r="25">
      <c r="A25" s="1"/>
      <c r="B25" s="14" t="s">
        <v>34</v>
      </c>
      <c r="C25" s="1"/>
      <c r="D25" s="20">
        <f>D19-D24</f>
        <v>644780</v>
      </c>
      <c r="E25" s="13"/>
      <c r="F25" s="22">
        <f>D25/D19</f>
        <v>0.7462731481</v>
      </c>
      <c r="G25" s="1"/>
      <c r="H25" s="1"/>
      <c r="I25" s="1"/>
      <c r="J25" s="1"/>
      <c r="K25" s="1"/>
      <c r="L25" s="1"/>
      <c r="M25" s="1"/>
      <c r="N25" s="1"/>
      <c r="O25" s="1"/>
      <c r="P25" s="1"/>
      <c r="Q25" s="1"/>
      <c r="R25" s="1"/>
      <c r="S25" s="1"/>
      <c r="T25" s="1"/>
      <c r="U25" s="1"/>
      <c r="V25" s="1"/>
      <c r="W25" s="1"/>
      <c r="X25" s="1"/>
      <c r="Y25" s="1"/>
      <c r="Z25" s="1"/>
    </row>
    <row r="26">
      <c r="A26" s="1"/>
      <c r="B26" s="1"/>
      <c r="C26" s="1"/>
      <c r="D26" s="17"/>
      <c r="E26" s="13"/>
      <c r="F26" s="19"/>
      <c r="G26" s="1"/>
      <c r="H26" s="1"/>
      <c r="I26" s="1"/>
      <c r="J26" s="1"/>
      <c r="K26" s="1"/>
      <c r="L26" s="1"/>
      <c r="M26" s="1"/>
      <c r="N26" s="1"/>
      <c r="O26" s="1"/>
      <c r="P26" s="1"/>
      <c r="Q26" s="1"/>
      <c r="R26" s="1"/>
      <c r="S26" s="1"/>
      <c r="T26" s="1"/>
      <c r="U26" s="1"/>
      <c r="V26" s="1"/>
      <c r="W26" s="1"/>
      <c r="X26" s="1"/>
      <c r="Y26" s="1"/>
      <c r="Z26" s="1"/>
    </row>
    <row r="27">
      <c r="A27" s="1"/>
      <c r="B27" s="13" t="s">
        <v>35</v>
      </c>
      <c r="C27" s="1"/>
      <c r="D27" s="21">
        <f>Logistics!E9</f>
        <v>260335.15</v>
      </c>
      <c r="E27" s="1"/>
      <c r="F27" s="19"/>
      <c r="G27" s="13"/>
      <c r="H27" s="1"/>
      <c r="I27" s="1"/>
      <c r="J27" s="1"/>
      <c r="K27" s="1"/>
      <c r="L27" s="1"/>
      <c r="M27" s="1"/>
      <c r="N27" s="1"/>
      <c r="O27" s="1"/>
      <c r="P27" s="1"/>
      <c r="Q27" s="1"/>
      <c r="R27" s="1"/>
      <c r="S27" s="1"/>
      <c r="T27" s="1"/>
      <c r="U27" s="1"/>
      <c r="V27" s="1"/>
      <c r="W27" s="1"/>
      <c r="X27" s="1"/>
      <c r="Y27" s="1"/>
      <c r="Z27" s="1"/>
    </row>
    <row r="28">
      <c r="A28" s="1"/>
      <c r="B28" s="13" t="s">
        <v>36</v>
      </c>
      <c r="C28" s="1"/>
      <c r="D28" s="21">
        <f>Logistics!E11</f>
        <v>35773.853</v>
      </c>
      <c r="E28" s="1"/>
      <c r="F28" s="19"/>
      <c r="G28" s="13"/>
      <c r="H28" s="1"/>
      <c r="I28" s="1"/>
      <c r="J28" s="1"/>
      <c r="K28" s="1"/>
      <c r="L28" s="1"/>
      <c r="M28" s="1"/>
      <c r="N28" s="1"/>
      <c r="O28" s="1"/>
      <c r="P28" s="1"/>
      <c r="Q28" s="1"/>
      <c r="R28" s="1"/>
      <c r="S28" s="1"/>
      <c r="T28" s="1"/>
      <c r="U28" s="1"/>
      <c r="V28" s="1"/>
      <c r="W28" s="1"/>
      <c r="X28" s="1"/>
      <c r="Y28" s="1"/>
      <c r="Z28" s="1"/>
    </row>
    <row r="29">
      <c r="A29" s="1"/>
      <c r="B29" s="13" t="s">
        <v>37</v>
      </c>
      <c r="C29" s="1"/>
      <c r="D29" s="21">
        <f>Marketing!J6</f>
        <v>9997.6</v>
      </c>
      <c r="E29" s="1"/>
      <c r="F29" s="19"/>
      <c r="G29" s="13"/>
      <c r="H29" s="1"/>
      <c r="I29" s="1"/>
      <c r="J29" s="1"/>
      <c r="K29" s="1"/>
      <c r="L29" s="1"/>
      <c r="M29" s="1"/>
      <c r="N29" s="1"/>
      <c r="O29" s="1"/>
      <c r="P29" s="1"/>
      <c r="Q29" s="1"/>
      <c r="R29" s="1"/>
      <c r="S29" s="1"/>
      <c r="T29" s="1"/>
      <c r="U29" s="1"/>
      <c r="V29" s="1"/>
      <c r="W29" s="1"/>
      <c r="X29" s="1"/>
      <c r="Y29" s="1"/>
      <c r="Z29" s="1"/>
    </row>
    <row r="30" ht="6.75" customHeight="1">
      <c r="A30" s="1"/>
      <c r="B30" s="13"/>
      <c r="C30" s="1"/>
      <c r="D30" s="17"/>
      <c r="E30" s="13"/>
      <c r="F30" s="19"/>
      <c r="G30" s="1"/>
      <c r="H30" s="1"/>
      <c r="I30" s="1"/>
      <c r="J30" s="1"/>
      <c r="K30" s="1"/>
      <c r="L30" s="1"/>
      <c r="M30" s="1"/>
      <c r="N30" s="1"/>
      <c r="O30" s="1"/>
      <c r="P30" s="1"/>
      <c r="Q30" s="1"/>
      <c r="R30" s="1"/>
      <c r="S30" s="1"/>
      <c r="T30" s="1"/>
      <c r="U30" s="1"/>
      <c r="V30" s="1"/>
      <c r="W30" s="1"/>
      <c r="X30" s="1"/>
      <c r="Y30" s="1"/>
      <c r="Z30" s="1"/>
    </row>
    <row r="31">
      <c r="A31" s="1"/>
      <c r="B31" s="14" t="s">
        <v>38</v>
      </c>
      <c r="C31" s="1"/>
      <c r="D31" s="21">
        <f>D27+D29+D28</f>
        <v>306106.603</v>
      </c>
      <c r="E31" s="13"/>
      <c r="F31" s="22">
        <f t="shared" ref="F31:F32" si="1">D31/D$19</f>
        <v>0.3542900498</v>
      </c>
      <c r="G31" s="1"/>
      <c r="H31" s="1"/>
      <c r="I31" s="1"/>
      <c r="J31" s="1"/>
      <c r="K31" s="1"/>
      <c r="L31" s="1"/>
      <c r="M31" s="1"/>
      <c r="N31" s="1"/>
      <c r="O31" s="1"/>
      <c r="P31" s="1"/>
      <c r="Q31" s="1"/>
      <c r="R31" s="1"/>
      <c r="S31" s="1"/>
      <c r="T31" s="1"/>
      <c r="U31" s="1"/>
      <c r="V31" s="1"/>
      <c r="W31" s="1"/>
      <c r="X31" s="1"/>
      <c r="Y31" s="1"/>
      <c r="Z31" s="1"/>
    </row>
    <row r="32">
      <c r="A32" s="1"/>
      <c r="B32" s="14" t="s">
        <v>39</v>
      </c>
      <c r="C32" s="1"/>
      <c r="D32" s="20">
        <f>D25-D31</f>
        <v>338673.397</v>
      </c>
      <c r="E32" s="13"/>
      <c r="F32" s="22">
        <f t="shared" si="1"/>
        <v>0.3919830984</v>
      </c>
      <c r="G32" s="1"/>
      <c r="H32" s="1"/>
      <c r="I32" s="1"/>
      <c r="J32" s="1"/>
      <c r="K32" s="1"/>
      <c r="L32" s="1"/>
      <c r="M32" s="1"/>
      <c r="N32" s="1"/>
      <c r="O32" s="1"/>
      <c r="P32" s="1"/>
      <c r="Q32" s="1"/>
      <c r="R32" s="1"/>
      <c r="S32" s="1"/>
      <c r="T32" s="1"/>
      <c r="U32" s="1"/>
      <c r="V32" s="1"/>
      <c r="W32" s="1"/>
      <c r="X32" s="1"/>
      <c r="Y32" s="1"/>
      <c r="Z32" s="1"/>
    </row>
    <row r="33">
      <c r="A33" s="1"/>
      <c r="B33" s="1"/>
      <c r="C33" s="1"/>
      <c r="D33" s="17"/>
      <c r="E33" s="1"/>
      <c r="F33" s="19"/>
      <c r="G33" s="13"/>
      <c r="H33" s="1"/>
      <c r="I33" s="1"/>
      <c r="J33" s="1"/>
      <c r="K33" s="1"/>
      <c r="L33" s="1"/>
      <c r="M33" s="1"/>
      <c r="N33" s="1"/>
      <c r="O33" s="1"/>
      <c r="P33" s="1"/>
      <c r="Q33" s="1"/>
      <c r="R33" s="1"/>
      <c r="S33" s="1"/>
      <c r="T33" s="1"/>
      <c r="U33" s="1"/>
      <c r="V33" s="1"/>
      <c r="W33" s="1"/>
      <c r="X33" s="1"/>
      <c r="Y33" s="1"/>
      <c r="Z33" s="1"/>
    </row>
    <row r="34">
      <c r="A34" s="1"/>
      <c r="B34" s="1"/>
      <c r="C34" s="1"/>
      <c r="D34" s="17"/>
      <c r="E34" s="1"/>
      <c r="F34" s="19"/>
      <c r="G34" s="13"/>
      <c r="H34" s="1"/>
      <c r="I34" s="1"/>
      <c r="J34" s="1"/>
      <c r="K34" s="1"/>
      <c r="L34" s="1"/>
      <c r="M34" s="1"/>
      <c r="N34" s="1"/>
      <c r="O34" s="1"/>
      <c r="P34" s="1"/>
      <c r="Q34" s="1"/>
      <c r="R34" s="1"/>
      <c r="S34" s="1"/>
      <c r="T34" s="1"/>
      <c r="U34" s="1"/>
      <c r="V34" s="1"/>
      <c r="W34" s="1"/>
      <c r="X34" s="1"/>
      <c r="Y34" s="1"/>
      <c r="Z34" s="1"/>
    </row>
    <row r="35">
      <c r="A35" s="1"/>
      <c r="B35" s="13" t="s">
        <v>40</v>
      </c>
      <c r="C35" s="1"/>
      <c r="D35" s="21">
        <f>'Transaction &amp; HR'!E6</f>
        <v>39494.4</v>
      </c>
      <c r="E35" s="13"/>
      <c r="F35" s="19"/>
      <c r="G35" s="1"/>
      <c r="H35" s="1"/>
      <c r="I35" s="1"/>
      <c r="J35" s="1"/>
      <c r="K35" s="1"/>
      <c r="L35" s="1"/>
      <c r="M35" s="1"/>
      <c r="N35" s="1"/>
      <c r="O35" s="1"/>
      <c r="P35" s="1"/>
      <c r="Q35" s="1"/>
      <c r="R35" s="1"/>
      <c r="S35" s="1"/>
      <c r="T35" s="1"/>
      <c r="U35" s="1"/>
      <c r="V35" s="1"/>
      <c r="W35" s="1"/>
      <c r="X35" s="1"/>
      <c r="Y35" s="1"/>
      <c r="Z35" s="1"/>
    </row>
    <row r="36">
      <c r="A36" s="1"/>
      <c r="B36" s="13" t="s">
        <v>41</v>
      </c>
      <c r="C36" s="1"/>
      <c r="D36" s="21">
        <f>'Tech &amp; Infrastructure'!I7</f>
        <v>49733.25</v>
      </c>
      <c r="E36" s="1"/>
      <c r="F36" s="19"/>
      <c r="G36" s="13"/>
      <c r="H36" s="1"/>
      <c r="I36" s="1"/>
      <c r="J36" s="1"/>
      <c r="K36" s="1"/>
      <c r="L36" s="1"/>
      <c r="M36" s="1"/>
      <c r="N36" s="1"/>
      <c r="O36" s="1"/>
      <c r="P36" s="1"/>
      <c r="Q36" s="1"/>
      <c r="R36" s="1"/>
      <c r="S36" s="1"/>
      <c r="T36" s="1"/>
      <c r="U36" s="1"/>
      <c r="V36" s="1"/>
      <c r="W36" s="1"/>
      <c r="X36" s="1"/>
      <c r="Y36" s="1"/>
      <c r="Z36" s="1"/>
    </row>
    <row r="37">
      <c r="A37" s="1"/>
      <c r="B37" s="13" t="s">
        <v>42</v>
      </c>
      <c r="C37" s="1"/>
      <c r="D37" s="21">
        <f>'Transaction &amp; HR'!E8</f>
        <v>167979.2524</v>
      </c>
      <c r="E37" s="1"/>
      <c r="F37" s="19"/>
      <c r="G37" s="13"/>
      <c r="H37" s="1"/>
      <c r="I37" s="1"/>
      <c r="J37" s="1"/>
      <c r="K37" s="1"/>
      <c r="L37" s="1"/>
      <c r="M37" s="1"/>
      <c r="N37" s="1"/>
      <c r="O37" s="1"/>
      <c r="P37" s="1"/>
      <c r="Q37" s="1"/>
      <c r="R37" s="1"/>
      <c r="S37" s="1"/>
      <c r="T37" s="1"/>
      <c r="U37" s="1"/>
      <c r="V37" s="1"/>
      <c r="W37" s="1"/>
      <c r="X37" s="1"/>
      <c r="Y37" s="1"/>
      <c r="Z37" s="1"/>
    </row>
    <row r="38" ht="6.75" customHeight="1">
      <c r="A38" s="1"/>
      <c r="B38" s="13"/>
      <c r="C38" s="1"/>
      <c r="D38" s="17"/>
      <c r="E38" s="13"/>
      <c r="F38" s="19"/>
      <c r="G38" s="1"/>
      <c r="H38" s="1"/>
      <c r="I38" s="1"/>
      <c r="J38" s="1"/>
      <c r="K38" s="1"/>
      <c r="L38" s="1"/>
      <c r="M38" s="1"/>
      <c r="N38" s="1"/>
      <c r="O38" s="1"/>
      <c r="P38" s="1"/>
      <c r="Q38" s="1"/>
      <c r="R38" s="1"/>
      <c r="S38" s="1"/>
      <c r="T38" s="1"/>
      <c r="U38" s="1"/>
      <c r="V38" s="1"/>
      <c r="W38" s="1"/>
      <c r="X38" s="1"/>
      <c r="Y38" s="1"/>
      <c r="Z38" s="1"/>
    </row>
    <row r="39">
      <c r="A39" s="1"/>
      <c r="B39" s="14" t="s">
        <v>43</v>
      </c>
      <c r="C39" s="1"/>
      <c r="D39" s="21">
        <f>D35+D36+D37</f>
        <v>257206.9024</v>
      </c>
      <c r="E39" s="13"/>
      <c r="F39" s="22">
        <f t="shared" ref="F39:F40" si="2">D39/D$19</f>
        <v>0.2976931741</v>
      </c>
      <c r="G39" s="1"/>
      <c r="H39" s="1"/>
      <c r="I39" s="1"/>
      <c r="J39" s="1"/>
      <c r="K39" s="1"/>
      <c r="L39" s="1"/>
      <c r="M39" s="1"/>
      <c r="N39" s="1"/>
      <c r="O39" s="1"/>
      <c r="P39" s="1"/>
      <c r="Q39" s="1"/>
      <c r="R39" s="1"/>
      <c r="S39" s="1"/>
      <c r="T39" s="1"/>
      <c r="U39" s="1"/>
      <c r="V39" s="1"/>
      <c r="W39" s="1"/>
      <c r="X39" s="1"/>
      <c r="Y39" s="1"/>
      <c r="Z39" s="1"/>
    </row>
    <row r="40">
      <c r="A40" s="1"/>
      <c r="B40" s="14" t="s">
        <v>44</v>
      </c>
      <c r="C40" s="1"/>
      <c r="D40" s="20">
        <f>D32-D39</f>
        <v>81466.4946</v>
      </c>
      <c r="E40" s="13"/>
      <c r="F40" s="22">
        <f t="shared" si="2"/>
        <v>0.0942899243</v>
      </c>
      <c r="G40" s="1"/>
      <c r="H40" s="1"/>
      <c r="I40" s="1"/>
      <c r="J40" s="1"/>
      <c r="K40" s="1"/>
      <c r="L40" s="1"/>
      <c r="M40" s="1"/>
      <c r="N40" s="1"/>
      <c r="O40" s="1"/>
      <c r="P40" s="1"/>
      <c r="Q40" s="1"/>
      <c r="R40" s="1"/>
      <c r="S40" s="1"/>
      <c r="T40" s="1"/>
      <c r="U40" s="1"/>
      <c r="V40" s="1"/>
      <c r="W40" s="1"/>
      <c r="X40" s="1"/>
      <c r="Y40" s="1"/>
      <c r="Z40" s="1"/>
    </row>
    <row r="41">
      <c r="A41" s="1"/>
      <c r="B41" s="1"/>
      <c r="C41" s="1"/>
      <c r="D41" s="17"/>
      <c r="E41" s="1"/>
      <c r="F41" s="19"/>
      <c r="G41" s="13"/>
      <c r="H41" s="1"/>
      <c r="I41" s="1"/>
      <c r="J41" s="1"/>
      <c r="K41" s="1"/>
      <c r="L41" s="1"/>
      <c r="M41" s="1"/>
      <c r="N41" s="1"/>
      <c r="O41" s="1"/>
      <c r="P41" s="1"/>
      <c r="Q41" s="1"/>
      <c r="R41" s="1"/>
      <c r="S41" s="1"/>
      <c r="T41" s="1"/>
      <c r="U41" s="1"/>
      <c r="V41" s="1"/>
      <c r="W41" s="1"/>
      <c r="X41" s="1"/>
      <c r="Y41" s="1"/>
      <c r="Z41" s="1"/>
    </row>
    <row r="42">
      <c r="A42" s="1"/>
      <c r="B42" s="14" t="s">
        <v>45</v>
      </c>
      <c r="C42" s="15"/>
      <c r="D42" s="16">
        <f>F42*(D21+D22+D27+D28+D29+D35+D36+D37)</f>
        <v>27388.67269</v>
      </c>
      <c r="E42" s="1"/>
      <c r="F42" s="24">
        <v>0.035</v>
      </c>
      <c r="G42" s="13"/>
      <c r="H42" s="1"/>
      <c r="I42" s="1"/>
      <c r="J42" s="1"/>
      <c r="K42" s="1"/>
      <c r="L42" s="1"/>
      <c r="M42" s="1"/>
      <c r="N42" s="1"/>
      <c r="O42" s="1"/>
      <c r="P42" s="1"/>
      <c r="Q42" s="1"/>
      <c r="R42" s="1"/>
      <c r="S42" s="1"/>
      <c r="T42" s="1"/>
      <c r="U42" s="1"/>
      <c r="V42" s="1"/>
      <c r="W42" s="1"/>
      <c r="X42" s="1"/>
      <c r="Y42" s="1"/>
      <c r="Z42" s="1"/>
    </row>
    <row r="43">
      <c r="A43" s="1"/>
      <c r="B43" s="1"/>
      <c r="C43" s="1"/>
      <c r="D43" s="17"/>
      <c r="E43" s="13"/>
      <c r="F43" s="19"/>
      <c r="G43" s="1"/>
      <c r="H43" s="1"/>
      <c r="I43" s="1"/>
      <c r="J43" s="1"/>
      <c r="K43" s="1"/>
      <c r="L43" s="1"/>
      <c r="M43" s="1"/>
      <c r="N43" s="1"/>
      <c r="O43" s="1"/>
      <c r="P43" s="1"/>
      <c r="Q43" s="1"/>
      <c r="R43" s="1"/>
      <c r="S43" s="1"/>
      <c r="T43" s="1"/>
      <c r="U43" s="1"/>
      <c r="V43" s="1"/>
      <c r="W43" s="1"/>
      <c r="X43" s="1"/>
      <c r="Y43" s="1"/>
      <c r="Z43" s="1"/>
    </row>
    <row r="44">
      <c r="A44" s="1"/>
      <c r="B44" s="25" t="s">
        <v>46</v>
      </c>
      <c r="C44" s="26"/>
      <c r="D44" s="27">
        <f>D40-D42</f>
        <v>54077.82191</v>
      </c>
      <c r="E44" s="13"/>
      <c r="F44" s="22">
        <f>D44/D$19</f>
        <v>0.06259007166</v>
      </c>
      <c r="G44" s="1"/>
      <c r="H44" s="1"/>
      <c r="I44" s="1"/>
      <c r="J44" s="1"/>
      <c r="K44" s="1"/>
      <c r="L44" s="1"/>
      <c r="M44" s="1"/>
      <c r="N44" s="1"/>
      <c r="O44" s="1"/>
      <c r="P44" s="1"/>
      <c r="Q44" s="1"/>
      <c r="R44" s="1"/>
      <c r="S44" s="1"/>
      <c r="T44" s="1"/>
      <c r="U44" s="1"/>
      <c r="V44" s="1"/>
      <c r="W44" s="1"/>
      <c r="X44" s="1"/>
      <c r="Y44" s="1"/>
      <c r="Z44" s="1"/>
    </row>
    <row r="45">
      <c r="A45" s="1"/>
      <c r="B45" s="1"/>
      <c r="C45" s="1"/>
      <c r="D45" s="17"/>
      <c r="E45" s="1"/>
      <c r="F45" s="1"/>
      <c r="G45" s="1"/>
      <c r="H45" s="1"/>
      <c r="I45" s="1"/>
      <c r="J45" s="1"/>
      <c r="K45" s="1"/>
      <c r="L45" s="1"/>
      <c r="M45" s="1"/>
      <c r="N45" s="1"/>
      <c r="O45" s="1"/>
      <c r="P45" s="1"/>
      <c r="Q45" s="1"/>
      <c r="R45" s="1"/>
      <c r="S45" s="1"/>
      <c r="T45" s="1"/>
      <c r="U45" s="1"/>
      <c r="V45" s="1"/>
      <c r="W45" s="1"/>
      <c r="X45" s="1"/>
      <c r="Y45" s="1"/>
      <c r="Z45" s="1"/>
    </row>
    <row r="46">
      <c r="A46" s="1"/>
      <c r="B46" s="1"/>
      <c r="C46" s="1"/>
      <c r="D46" s="17"/>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sheetData>
  <conditionalFormatting sqref="A1:Z1012">
    <cfRule type="cellIs" dxfId="0" priority="1" operator="lessThan">
      <formula>0</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3636"/>
    <outlinePr summaryBelow="0" summaryRight="0"/>
  </sheetPr>
  <sheetViews>
    <sheetView workbookViewId="0"/>
  </sheetViews>
  <sheetFormatPr customHeight="1" defaultColWidth="14.43" defaultRowHeight="15.75"/>
  <cols>
    <col customWidth="1" min="1" max="1" width="3.71"/>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47</v>
      </c>
      <c r="C2" s="3"/>
      <c r="D2" s="3"/>
      <c r="E2" s="3"/>
      <c r="F2" s="3"/>
      <c r="G2" s="3"/>
      <c r="H2" s="3"/>
      <c r="I2" s="1"/>
      <c r="J2" s="1"/>
      <c r="K2" s="1"/>
      <c r="L2" s="1"/>
      <c r="M2" s="1"/>
      <c r="N2" s="1"/>
      <c r="O2" s="1"/>
      <c r="P2" s="1"/>
      <c r="Q2" s="1"/>
      <c r="R2" s="1"/>
      <c r="S2" s="1"/>
      <c r="T2" s="1"/>
      <c r="U2" s="1"/>
      <c r="V2" s="1"/>
      <c r="W2" s="1"/>
      <c r="X2" s="1"/>
      <c r="Y2" s="1"/>
      <c r="Z2" s="1"/>
    </row>
    <row r="3">
      <c r="A3" s="1"/>
      <c r="B3" s="4"/>
      <c r="C3" s="4"/>
      <c r="D3" s="4"/>
      <c r="E3" s="4"/>
      <c r="F3" s="4"/>
      <c r="G3" s="4"/>
      <c r="H3" s="4"/>
      <c r="I3" s="1"/>
      <c r="J3" s="1"/>
      <c r="K3" s="1"/>
      <c r="L3" s="1"/>
      <c r="M3" s="1"/>
      <c r="N3" s="1"/>
      <c r="O3" s="1"/>
      <c r="P3" s="1"/>
      <c r="Q3" s="1"/>
      <c r="R3" s="1"/>
      <c r="S3" s="1"/>
      <c r="T3" s="1"/>
      <c r="U3" s="1"/>
      <c r="V3" s="1"/>
      <c r="W3" s="1"/>
      <c r="X3" s="1"/>
      <c r="Y3" s="1"/>
      <c r="Z3" s="1"/>
    </row>
    <row r="4">
      <c r="A4" s="1"/>
      <c r="B4" s="13" t="s">
        <v>48</v>
      </c>
      <c r="C4" s="1"/>
      <c r="D4" s="1"/>
      <c r="E4" s="1"/>
      <c r="F4" s="1"/>
      <c r="G4" s="1"/>
      <c r="H4" s="1"/>
      <c r="I4" s="1"/>
      <c r="J4" s="1"/>
      <c r="K4" s="1"/>
      <c r="L4" s="1"/>
      <c r="M4" s="1"/>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1"/>
      <c r="U5" s="1"/>
      <c r="V5" s="1"/>
      <c r="W5" s="1"/>
      <c r="X5" s="1"/>
      <c r="Y5" s="1"/>
      <c r="Z5" s="1"/>
    </row>
    <row r="6">
      <c r="A6" s="1"/>
      <c r="B6" s="1"/>
      <c r="C6" s="1"/>
      <c r="D6" s="1"/>
      <c r="E6" s="1"/>
      <c r="F6" s="1"/>
      <c r="G6" s="1"/>
      <c r="H6" s="1"/>
      <c r="I6" s="1"/>
      <c r="J6" s="1"/>
      <c r="K6" s="1"/>
      <c r="L6" s="1"/>
      <c r="M6" s="1"/>
      <c r="N6" s="1"/>
      <c r="O6" s="1"/>
      <c r="P6" s="1"/>
      <c r="Q6" s="1"/>
      <c r="R6" s="1"/>
      <c r="S6" s="1"/>
      <c r="T6" s="1"/>
      <c r="U6" s="1"/>
      <c r="V6" s="1"/>
      <c r="W6" s="1"/>
      <c r="X6" s="1"/>
      <c r="Y6" s="1"/>
      <c r="Z6" s="1"/>
    </row>
    <row r="7">
      <c r="A7" s="1"/>
      <c r="B7" s="9" t="s">
        <v>49</v>
      </c>
      <c r="C7" s="10"/>
      <c r="D7" s="10"/>
      <c r="E7" s="10"/>
      <c r="F7" s="10"/>
      <c r="G7" s="10"/>
      <c r="H7" s="10"/>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13" t="s">
        <v>50</v>
      </c>
      <c r="C9" s="1"/>
      <c r="D9" s="1"/>
      <c r="E9" s="28">
        <v>256.0</v>
      </c>
      <c r="F9" s="1"/>
      <c r="G9" s="1"/>
      <c r="H9" s="1"/>
      <c r="I9" s="1"/>
      <c r="J9" s="1"/>
      <c r="K9" s="1"/>
      <c r="L9" s="1"/>
      <c r="M9" s="1"/>
      <c r="N9" s="1"/>
      <c r="O9" s="1"/>
      <c r="P9" s="1"/>
      <c r="Q9" s="1"/>
      <c r="R9" s="1"/>
      <c r="S9" s="1"/>
      <c r="T9" s="1"/>
      <c r="U9" s="1"/>
      <c r="V9" s="1"/>
      <c r="W9" s="1"/>
      <c r="X9" s="1"/>
      <c r="Y9" s="1"/>
      <c r="Z9" s="1"/>
    </row>
    <row r="10">
      <c r="A10" s="1"/>
      <c r="B10" s="29" t="s">
        <v>51</v>
      </c>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3" t="s">
        <v>52</v>
      </c>
      <c r="C12" s="1"/>
      <c r="D12" s="1"/>
      <c r="E12" s="28">
        <v>12.3</v>
      </c>
      <c r="F12" s="1"/>
      <c r="G12" s="1"/>
      <c r="H12" s="1"/>
      <c r="I12" s="1"/>
      <c r="J12" s="1"/>
      <c r="K12" s="1"/>
      <c r="L12" s="1"/>
      <c r="M12" s="1"/>
      <c r="N12" s="1"/>
      <c r="O12" s="1"/>
      <c r="P12" s="1"/>
      <c r="Q12" s="1"/>
      <c r="R12" s="1"/>
      <c r="S12" s="1"/>
      <c r="T12" s="1"/>
      <c r="U12" s="1"/>
      <c r="V12" s="1"/>
      <c r="W12" s="1"/>
      <c r="X12" s="1"/>
      <c r="Y12" s="1"/>
      <c r="Z12" s="1"/>
    </row>
    <row r="13">
      <c r="A13" s="1"/>
      <c r="B13" s="30" t="s">
        <v>53</v>
      </c>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3" t="s">
        <v>54</v>
      </c>
      <c r="C15" s="1"/>
      <c r="D15" s="1"/>
      <c r="E15" s="28">
        <v>25.0</v>
      </c>
      <c r="F15" s="1"/>
      <c r="G15" s="1"/>
      <c r="H15" s="1"/>
      <c r="I15" s="1"/>
      <c r="J15" s="1"/>
      <c r="K15" s="1"/>
      <c r="L15" s="1"/>
      <c r="M15" s="1"/>
      <c r="N15" s="1"/>
      <c r="O15" s="1"/>
      <c r="P15" s="1"/>
      <c r="Q15" s="1"/>
      <c r="R15" s="1"/>
      <c r="S15" s="1"/>
      <c r="T15" s="1"/>
      <c r="U15" s="1"/>
      <c r="V15" s="1"/>
      <c r="W15" s="1"/>
      <c r="X15" s="1"/>
      <c r="Y15" s="1"/>
      <c r="Z15" s="1"/>
    </row>
    <row r="16">
      <c r="A16" s="1"/>
      <c r="B16" s="30" t="s">
        <v>55</v>
      </c>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3" t="s">
        <v>56</v>
      </c>
      <c r="C18" s="1"/>
      <c r="D18" s="1"/>
      <c r="E18" s="28">
        <v>40.0</v>
      </c>
      <c r="F18" s="1"/>
      <c r="G18" s="1"/>
      <c r="H18" s="1"/>
      <c r="I18" s="1"/>
      <c r="J18" s="1"/>
      <c r="K18" s="1"/>
      <c r="L18" s="1"/>
      <c r="M18" s="1"/>
      <c r="N18" s="1"/>
      <c r="O18" s="1"/>
      <c r="P18" s="1"/>
      <c r="Q18" s="1"/>
      <c r="R18" s="1"/>
      <c r="S18" s="1"/>
      <c r="T18" s="1"/>
      <c r="U18" s="1"/>
      <c r="V18" s="1"/>
      <c r="W18" s="1"/>
      <c r="X18" s="1"/>
      <c r="Y18" s="1"/>
      <c r="Z18" s="1"/>
    </row>
    <row r="19">
      <c r="A19" s="1"/>
      <c r="B19" s="30" t="s">
        <v>57</v>
      </c>
      <c r="C19" s="1"/>
      <c r="D19" s="1"/>
      <c r="E19" s="1"/>
      <c r="F19" s="1"/>
      <c r="G19" s="1"/>
      <c r="H19" s="1"/>
      <c r="I19" s="1"/>
      <c r="J19" s="1"/>
      <c r="K19" s="1"/>
      <c r="L19" s="1"/>
      <c r="M19" s="1"/>
      <c r="N19" s="1"/>
      <c r="O19" s="1"/>
      <c r="P19" s="1"/>
      <c r="Q19" s="1"/>
      <c r="R19" s="1"/>
      <c r="S19" s="1"/>
      <c r="T19" s="1"/>
      <c r="U19" s="1"/>
      <c r="V19" s="1"/>
      <c r="W19" s="1"/>
      <c r="X19" s="1"/>
      <c r="Y19" s="1"/>
      <c r="Z19" s="1"/>
    </row>
    <row r="20">
      <c r="A20" s="1"/>
      <c r="B20" s="13"/>
      <c r="C20" s="1"/>
      <c r="D20" s="1"/>
      <c r="E20" s="1"/>
      <c r="F20" s="1"/>
      <c r="G20" s="1"/>
      <c r="H20" s="1"/>
      <c r="I20" s="1"/>
      <c r="J20" s="1"/>
      <c r="K20" s="1"/>
      <c r="L20" s="1"/>
      <c r="M20" s="1"/>
      <c r="N20" s="1"/>
      <c r="O20" s="1"/>
      <c r="P20" s="1"/>
      <c r="Q20" s="1"/>
      <c r="R20" s="1"/>
      <c r="S20" s="1"/>
      <c r="T20" s="1"/>
      <c r="U20" s="1"/>
      <c r="V20" s="1"/>
      <c r="W20" s="1"/>
      <c r="X20" s="1"/>
      <c r="Y20" s="1"/>
      <c r="Z20" s="1"/>
    </row>
    <row r="21">
      <c r="A21" s="1"/>
      <c r="B21" s="13" t="s">
        <v>58</v>
      </c>
      <c r="C21" s="1"/>
      <c r="D21" s="1"/>
      <c r="E21" s="23">
        <v>0.5</v>
      </c>
      <c r="F21" s="1"/>
      <c r="G21" s="1"/>
      <c r="H21" s="1"/>
      <c r="I21" s="1"/>
      <c r="J21" s="1"/>
      <c r="K21" s="1"/>
      <c r="L21" s="1"/>
      <c r="M21" s="1"/>
      <c r="N21" s="1"/>
      <c r="O21" s="1"/>
      <c r="P21" s="1"/>
      <c r="Q21" s="1"/>
      <c r="R21" s="1"/>
      <c r="S21" s="1"/>
      <c r="T21" s="1"/>
      <c r="U21" s="1"/>
      <c r="V21" s="1"/>
      <c r="W21" s="1"/>
      <c r="X21" s="1"/>
      <c r="Y21" s="1"/>
      <c r="Z21" s="1"/>
    </row>
    <row r="22">
      <c r="A22" s="1"/>
      <c r="B22" s="30" t="s">
        <v>59</v>
      </c>
      <c r="C22" s="1"/>
      <c r="D22" s="1"/>
      <c r="E22" s="1"/>
      <c r="F22" s="1"/>
      <c r="G22" s="1"/>
      <c r="H22" s="1"/>
      <c r="I22" s="1"/>
      <c r="J22" s="1"/>
      <c r="K22" s="1"/>
      <c r="L22" s="1"/>
      <c r="M22" s="1"/>
      <c r="N22" s="1"/>
      <c r="O22" s="1"/>
      <c r="P22" s="1"/>
      <c r="Q22" s="1"/>
      <c r="R22" s="1"/>
      <c r="S22" s="1"/>
      <c r="T22" s="1"/>
      <c r="U22" s="1"/>
      <c r="V22" s="1"/>
      <c r="W22" s="1"/>
      <c r="X22" s="1"/>
      <c r="Y22" s="1"/>
      <c r="Z22" s="1"/>
    </row>
    <row r="23">
      <c r="A23" s="1"/>
      <c r="B23" s="1"/>
      <c r="C23" s="1"/>
      <c r="D23" s="1"/>
      <c r="E23" s="1"/>
      <c r="F23" s="1"/>
      <c r="G23" s="1"/>
      <c r="H23" s="1"/>
      <c r="I23" s="1"/>
      <c r="J23" s="1"/>
      <c r="K23" s="1"/>
      <c r="L23" s="1"/>
      <c r="M23" s="1"/>
      <c r="N23" s="1"/>
      <c r="O23" s="1"/>
      <c r="P23" s="1"/>
      <c r="Q23" s="1"/>
      <c r="R23" s="1"/>
      <c r="S23" s="1"/>
      <c r="T23" s="1"/>
      <c r="U23" s="1"/>
      <c r="V23" s="1"/>
      <c r="W23" s="1"/>
      <c r="X23" s="1"/>
      <c r="Y23" s="1"/>
      <c r="Z23" s="1"/>
    </row>
    <row r="24">
      <c r="A24" s="1"/>
      <c r="B24" s="1"/>
      <c r="C24" s="1"/>
      <c r="D24" s="1"/>
      <c r="E24" s="1"/>
      <c r="F24" s="1"/>
      <c r="G24" s="1"/>
      <c r="H24" s="1"/>
      <c r="I24" s="1"/>
      <c r="J24" s="1"/>
      <c r="K24" s="1"/>
      <c r="L24" s="1"/>
      <c r="M24" s="1"/>
      <c r="N24" s="1"/>
      <c r="O24" s="1"/>
      <c r="P24" s="1"/>
      <c r="Q24" s="1"/>
      <c r="R24" s="1"/>
      <c r="S24" s="1"/>
      <c r="T24" s="1"/>
      <c r="U24" s="1"/>
      <c r="V24" s="1"/>
      <c r="W24" s="1"/>
      <c r="X24" s="1"/>
      <c r="Y24" s="1"/>
      <c r="Z24" s="1"/>
    </row>
    <row r="25">
      <c r="A25" s="1"/>
      <c r="B25" s="1"/>
      <c r="C25" s="1"/>
      <c r="D25" s="1"/>
      <c r="E25" s="1"/>
      <c r="F25" s="1"/>
      <c r="G25" s="1"/>
      <c r="H25" s="1"/>
      <c r="I25" s="1"/>
      <c r="J25" s="1"/>
      <c r="K25" s="1"/>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1"/>
      <c r="C27" s="1"/>
      <c r="D27" s="1"/>
      <c r="E27" s="1"/>
      <c r="F27" s="1"/>
      <c r="G27" s="1"/>
      <c r="H27" s="1"/>
      <c r="I27" s="1"/>
      <c r="J27" s="1"/>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sheetData>
  <hyperlinks>
    <hyperlink r:id="rId1" ref="B10"/>
  </hyperlinks>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3636"/>
    <outlinePr summaryBelow="0" summaryRight="0"/>
  </sheetPr>
  <sheetViews>
    <sheetView workbookViewId="0"/>
  </sheetViews>
  <sheetFormatPr customHeight="1" defaultColWidth="14.43" defaultRowHeight="15.75"/>
  <cols>
    <col customWidth="1" min="1" max="1" width="3.71"/>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60</v>
      </c>
      <c r="C2" s="3"/>
      <c r="D2" s="3"/>
      <c r="E2" s="3"/>
      <c r="F2" s="3"/>
      <c r="G2" s="3"/>
      <c r="H2" s="3"/>
      <c r="I2" s="1"/>
      <c r="J2" s="1"/>
      <c r="K2" s="1"/>
      <c r="L2" s="1"/>
      <c r="M2" s="1"/>
      <c r="N2" s="1"/>
      <c r="O2" s="1"/>
      <c r="P2" s="1"/>
      <c r="Q2" s="1"/>
      <c r="R2" s="1"/>
      <c r="S2" s="1"/>
      <c r="T2" s="1"/>
      <c r="U2" s="1"/>
      <c r="V2" s="1"/>
      <c r="W2" s="1"/>
      <c r="X2" s="1"/>
      <c r="Y2" s="1"/>
      <c r="Z2" s="1"/>
    </row>
    <row r="3">
      <c r="A3" s="1"/>
      <c r="B3" s="4"/>
      <c r="C3" s="4"/>
      <c r="D3" s="4"/>
      <c r="E3" s="4"/>
      <c r="F3" s="4"/>
      <c r="G3" s="4"/>
      <c r="H3" s="4"/>
      <c r="I3" s="1"/>
      <c r="J3" s="1"/>
      <c r="K3" s="1"/>
      <c r="L3" s="1"/>
      <c r="M3" s="1"/>
      <c r="N3" s="1"/>
      <c r="O3" s="1"/>
      <c r="P3" s="1"/>
      <c r="Q3" s="1"/>
      <c r="R3" s="1"/>
      <c r="S3" s="1"/>
      <c r="T3" s="1"/>
      <c r="U3" s="1"/>
      <c r="V3" s="1"/>
      <c r="W3" s="1"/>
      <c r="X3" s="1"/>
      <c r="Y3" s="1"/>
      <c r="Z3" s="1"/>
    </row>
    <row r="4">
      <c r="A4" s="1"/>
      <c r="B4" s="31" t="s">
        <v>61</v>
      </c>
      <c r="C4" s="6"/>
      <c r="D4" s="6"/>
      <c r="E4" s="6"/>
      <c r="F4" s="6"/>
      <c r="G4" s="6"/>
      <c r="H4" s="7"/>
      <c r="I4" s="1"/>
      <c r="J4" s="1"/>
      <c r="K4" s="1"/>
      <c r="L4" s="1"/>
      <c r="M4" s="1"/>
      <c r="N4" s="1"/>
      <c r="O4" s="1"/>
      <c r="P4" s="1"/>
      <c r="Q4" s="1"/>
      <c r="R4" s="1"/>
      <c r="S4" s="1"/>
      <c r="T4" s="1"/>
      <c r="U4" s="1"/>
      <c r="V4" s="1"/>
      <c r="W4" s="1"/>
      <c r="X4" s="1"/>
      <c r="Y4" s="1"/>
      <c r="Z4" s="1"/>
    </row>
    <row r="5">
      <c r="A5" s="1"/>
      <c r="B5" s="31" t="s">
        <v>62</v>
      </c>
      <c r="C5" s="6"/>
      <c r="D5" s="6"/>
      <c r="E5" s="6"/>
      <c r="F5" s="6"/>
      <c r="G5" s="6"/>
      <c r="H5" s="7"/>
      <c r="I5" s="1"/>
      <c r="J5" s="1"/>
      <c r="K5" s="1"/>
      <c r="L5" s="1"/>
      <c r="M5" s="1"/>
      <c r="N5" s="1"/>
      <c r="O5" s="1"/>
      <c r="P5" s="1"/>
      <c r="Q5" s="1"/>
      <c r="R5" s="1"/>
      <c r="S5" s="1"/>
      <c r="T5" s="1"/>
      <c r="U5" s="1"/>
      <c r="V5" s="1"/>
      <c r="W5" s="1"/>
      <c r="X5" s="1"/>
      <c r="Y5" s="1"/>
      <c r="Z5" s="1"/>
    </row>
    <row r="6">
      <c r="A6" s="1"/>
      <c r="B6" s="31" t="s">
        <v>63</v>
      </c>
      <c r="C6" s="6"/>
      <c r="D6" s="6"/>
      <c r="E6" s="6"/>
      <c r="F6" s="6"/>
      <c r="G6" s="6"/>
      <c r="H6" s="7"/>
      <c r="I6" s="1"/>
      <c r="J6" s="1"/>
      <c r="K6" s="1"/>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9" t="s">
        <v>64</v>
      </c>
      <c r="C9" s="10"/>
      <c r="D9" s="10"/>
      <c r="E9" s="10"/>
      <c r="F9" s="10"/>
      <c r="G9" s="10"/>
      <c r="H9" s="10"/>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32" t="s">
        <v>65</v>
      </c>
      <c r="C11" s="33"/>
      <c r="D11" s="33"/>
      <c r="E11" s="33"/>
      <c r="F11" s="34"/>
      <c r="G11" s="32" t="s">
        <v>66</v>
      </c>
      <c r="H11" s="34"/>
      <c r="I11" s="1"/>
      <c r="J11" s="1"/>
      <c r="K11" s="1"/>
      <c r="L11" s="1"/>
      <c r="M11" s="1"/>
      <c r="N11" s="1"/>
      <c r="O11" s="1"/>
      <c r="P11" s="1"/>
      <c r="Q11" s="1"/>
      <c r="R11" s="1"/>
      <c r="S11" s="1"/>
      <c r="T11" s="1"/>
      <c r="U11" s="1"/>
      <c r="V11" s="1"/>
      <c r="W11" s="1"/>
      <c r="X11" s="1"/>
      <c r="Y11" s="1"/>
      <c r="Z11" s="1"/>
    </row>
    <row r="12" ht="34.5" customHeight="1">
      <c r="A12" s="1"/>
      <c r="B12" s="35" t="s">
        <v>67</v>
      </c>
      <c r="C12" s="36"/>
      <c r="D12" s="36"/>
      <c r="E12" s="36"/>
      <c r="F12" s="37"/>
      <c r="G12" s="35" t="s">
        <v>68</v>
      </c>
      <c r="H12" s="36"/>
      <c r="I12" s="1"/>
      <c r="J12" s="1"/>
      <c r="K12" s="38"/>
      <c r="L12" s="1"/>
      <c r="M12" s="1"/>
      <c r="N12" s="1"/>
      <c r="O12" s="1"/>
      <c r="P12" s="1"/>
      <c r="Q12" s="1"/>
      <c r="R12" s="1"/>
      <c r="S12" s="1"/>
      <c r="T12" s="1"/>
      <c r="U12" s="1"/>
      <c r="V12" s="1"/>
      <c r="W12" s="1"/>
      <c r="X12" s="1"/>
      <c r="Y12" s="1"/>
      <c r="Z12" s="1"/>
    </row>
    <row r="13">
      <c r="A13" s="1"/>
      <c r="B13" s="39" t="s">
        <v>69</v>
      </c>
      <c r="C13" s="40"/>
      <c r="D13" s="40"/>
      <c r="E13" s="40"/>
      <c r="F13" s="41"/>
      <c r="G13" s="39" t="s">
        <v>70</v>
      </c>
      <c r="H13" s="40"/>
      <c r="I13" s="4"/>
      <c r="J13" s="4"/>
      <c r="K13" s="4"/>
      <c r="L13" s="1"/>
      <c r="M13" s="1"/>
      <c r="N13" s="1"/>
      <c r="O13" s="1"/>
      <c r="P13" s="1"/>
      <c r="Q13" s="1"/>
      <c r="R13" s="1"/>
      <c r="S13" s="1"/>
      <c r="T13" s="1"/>
      <c r="U13" s="1"/>
      <c r="V13" s="1"/>
      <c r="W13" s="1"/>
      <c r="X13" s="1"/>
      <c r="Y13" s="1"/>
      <c r="Z13" s="1"/>
    </row>
    <row r="14">
      <c r="A14" s="1"/>
      <c r="B14" s="39" t="s">
        <v>71</v>
      </c>
      <c r="C14" s="40"/>
      <c r="D14" s="40"/>
      <c r="E14" s="40"/>
      <c r="F14" s="41"/>
      <c r="G14" s="39" t="s">
        <v>72</v>
      </c>
      <c r="H14" s="40"/>
      <c r="I14" s="1"/>
      <c r="J14" s="1"/>
      <c r="K14" s="1"/>
      <c r="L14" s="1"/>
      <c r="M14" s="1"/>
      <c r="N14" s="1"/>
      <c r="O14" s="1"/>
      <c r="P14" s="1"/>
      <c r="Q14" s="1"/>
      <c r="R14" s="1"/>
      <c r="S14" s="1"/>
      <c r="T14" s="1"/>
      <c r="U14" s="1"/>
      <c r="V14" s="1"/>
      <c r="W14" s="1"/>
      <c r="X14" s="1"/>
      <c r="Y14" s="1"/>
      <c r="Z14" s="1"/>
    </row>
    <row r="15">
      <c r="A15" s="1"/>
      <c r="B15" s="39" t="s">
        <v>73</v>
      </c>
      <c r="C15" s="40"/>
      <c r="D15" s="40"/>
      <c r="E15" s="40"/>
      <c r="F15" s="41"/>
      <c r="G15" s="39" t="s">
        <v>74</v>
      </c>
      <c r="H15" s="40"/>
      <c r="I15" s="1"/>
      <c r="J15" s="1"/>
      <c r="K15" s="1"/>
      <c r="L15" s="1"/>
      <c r="M15" s="1"/>
      <c r="N15" s="1"/>
      <c r="O15" s="1"/>
      <c r="P15" s="1"/>
      <c r="Q15" s="1"/>
      <c r="R15" s="1"/>
      <c r="S15" s="1"/>
      <c r="T15" s="1"/>
      <c r="U15" s="1"/>
      <c r="V15" s="1"/>
      <c r="W15" s="1"/>
      <c r="X15" s="1"/>
      <c r="Y15" s="1"/>
      <c r="Z15" s="1"/>
    </row>
    <row r="16">
      <c r="A16" s="1"/>
      <c r="B16" s="42"/>
      <c r="C16" s="42"/>
      <c r="D16" s="42"/>
      <c r="E16" s="42"/>
      <c r="F16" s="42"/>
      <c r="G16" s="42"/>
      <c r="H16" s="42"/>
      <c r="I16" s="1"/>
      <c r="J16" s="1"/>
      <c r="K16" s="1"/>
      <c r="L16" s="1"/>
      <c r="M16" s="1"/>
      <c r="N16" s="1"/>
      <c r="O16" s="1"/>
      <c r="P16" s="1"/>
      <c r="Q16" s="1"/>
      <c r="R16" s="1"/>
      <c r="S16" s="1"/>
      <c r="T16" s="1"/>
      <c r="U16" s="1"/>
      <c r="V16" s="1"/>
      <c r="W16" s="1"/>
      <c r="X16" s="1"/>
      <c r="Y16" s="1"/>
      <c r="Z16" s="1"/>
    </row>
    <row r="17">
      <c r="A17" s="1"/>
      <c r="B17" s="42"/>
      <c r="C17" s="42"/>
      <c r="D17" s="42"/>
      <c r="E17" s="42"/>
      <c r="F17" s="42"/>
      <c r="G17" s="42"/>
      <c r="H17" s="42"/>
      <c r="I17" s="1"/>
      <c r="J17" s="1"/>
      <c r="K17" s="1"/>
      <c r="L17" s="1"/>
      <c r="M17" s="1"/>
      <c r="N17" s="1"/>
      <c r="O17" s="1"/>
      <c r="P17" s="1"/>
      <c r="Q17" s="1"/>
      <c r="R17" s="1"/>
      <c r="S17" s="1"/>
      <c r="T17" s="1"/>
      <c r="U17" s="1"/>
      <c r="V17" s="1"/>
      <c r="W17" s="1"/>
      <c r="X17" s="1"/>
      <c r="Y17" s="1"/>
      <c r="Z17" s="1"/>
    </row>
    <row r="18">
      <c r="A18" s="1"/>
      <c r="B18" s="43" t="s">
        <v>75</v>
      </c>
      <c r="C18" s="44"/>
      <c r="D18" s="44"/>
      <c r="E18" s="44"/>
      <c r="F18" s="44"/>
      <c r="G18" s="44"/>
      <c r="H18" s="44"/>
      <c r="I18" s="1"/>
      <c r="J18" s="1"/>
      <c r="K18" s="1"/>
      <c r="L18" s="1"/>
      <c r="M18" s="1"/>
      <c r="N18" s="1"/>
      <c r="O18" s="1"/>
      <c r="P18" s="1"/>
      <c r="Q18" s="1"/>
      <c r="R18" s="1"/>
      <c r="S18" s="1"/>
      <c r="T18" s="1"/>
      <c r="U18" s="1"/>
      <c r="V18" s="1"/>
      <c r="W18" s="1"/>
      <c r="X18" s="1"/>
      <c r="Y18" s="1"/>
      <c r="Z18" s="1"/>
    </row>
    <row r="19">
      <c r="A19" s="1"/>
      <c r="B19" s="42"/>
      <c r="C19" s="42"/>
      <c r="D19" s="42"/>
      <c r="E19" s="42"/>
      <c r="F19" s="42"/>
      <c r="G19" s="42"/>
      <c r="H19" s="42"/>
      <c r="I19" s="1"/>
      <c r="J19" s="1"/>
      <c r="K19" s="1"/>
      <c r="L19" s="1"/>
      <c r="M19" s="1"/>
      <c r="N19" s="1"/>
      <c r="O19" s="1"/>
      <c r="P19" s="1"/>
      <c r="Q19" s="1"/>
      <c r="R19" s="1"/>
      <c r="S19" s="1"/>
      <c r="T19" s="1"/>
      <c r="U19" s="1"/>
      <c r="V19" s="1"/>
      <c r="W19" s="1"/>
      <c r="X19" s="1"/>
      <c r="Y19" s="1"/>
      <c r="Z19" s="1"/>
    </row>
    <row r="20">
      <c r="A20" s="1"/>
      <c r="B20" s="32" t="s">
        <v>65</v>
      </c>
      <c r="C20" s="33"/>
      <c r="D20" s="33"/>
      <c r="E20" s="33"/>
      <c r="F20" s="34"/>
      <c r="G20" s="32" t="s">
        <v>66</v>
      </c>
      <c r="H20" s="34"/>
      <c r="I20" s="1"/>
      <c r="J20" s="1"/>
      <c r="K20" s="1"/>
      <c r="L20" s="1"/>
      <c r="M20" s="1"/>
      <c r="N20" s="1"/>
      <c r="O20" s="1"/>
      <c r="P20" s="1"/>
      <c r="Q20" s="1"/>
      <c r="R20" s="1"/>
      <c r="S20" s="1"/>
      <c r="T20" s="1"/>
      <c r="U20" s="1"/>
      <c r="V20" s="1"/>
      <c r="W20" s="1"/>
      <c r="X20" s="1"/>
      <c r="Y20" s="1"/>
      <c r="Z20" s="1"/>
    </row>
    <row r="21" ht="34.5" customHeight="1">
      <c r="A21" s="1"/>
      <c r="B21" s="39" t="s">
        <v>76</v>
      </c>
      <c r="C21" s="40"/>
      <c r="D21" s="40"/>
      <c r="E21" s="40"/>
      <c r="F21" s="41"/>
      <c r="G21" s="39" t="s">
        <v>72</v>
      </c>
      <c r="H21" s="40"/>
      <c r="I21" s="1"/>
      <c r="J21" s="1"/>
      <c r="K21" s="38"/>
      <c r="L21" s="1"/>
      <c r="M21" s="1"/>
      <c r="N21" s="1"/>
      <c r="O21" s="1"/>
      <c r="P21" s="1"/>
      <c r="Q21" s="1"/>
      <c r="R21" s="1"/>
      <c r="S21" s="1"/>
      <c r="T21" s="1"/>
      <c r="U21" s="1"/>
      <c r="V21" s="1"/>
      <c r="W21" s="1"/>
      <c r="X21" s="1"/>
      <c r="Y21" s="1"/>
      <c r="Z21" s="1"/>
    </row>
    <row r="22" ht="34.5" customHeight="1">
      <c r="A22" s="1"/>
      <c r="B22" s="39" t="s">
        <v>77</v>
      </c>
      <c r="C22" s="40"/>
      <c r="D22" s="40"/>
      <c r="E22" s="40"/>
      <c r="F22" s="41"/>
      <c r="G22" s="39" t="s">
        <v>74</v>
      </c>
      <c r="H22" s="40"/>
      <c r="I22" s="1"/>
      <c r="J22" s="1"/>
      <c r="K22" s="38"/>
      <c r="L22" s="1"/>
      <c r="M22" s="1"/>
      <c r="N22" s="1"/>
      <c r="O22" s="1"/>
      <c r="P22" s="1"/>
      <c r="Q22" s="1"/>
      <c r="R22" s="1"/>
      <c r="S22" s="1"/>
      <c r="T22" s="1"/>
      <c r="U22" s="1"/>
      <c r="V22" s="1"/>
      <c r="W22" s="1"/>
      <c r="X22" s="1"/>
      <c r="Y22" s="1"/>
      <c r="Z22" s="1"/>
    </row>
    <row r="23" ht="34.5" customHeight="1">
      <c r="A23" s="1"/>
      <c r="B23" s="39" t="s">
        <v>78</v>
      </c>
      <c r="C23" s="40"/>
      <c r="D23" s="40"/>
      <c r="E23" s="40"/>
      <c r="F23" s="41"/>
      <c r="G23" s="39" t="s">
        <v>72</v>
      </c>
      <c r="H23" s="40"/>
      <c r="I23" s="1"/>
      <c r="J23" s="1"/>
      <c r="K23" s="38"/>
      <c r="L23" s="1"/>
      <c r="M23" s="1"/>
      <c r="N23" s="1"/>
      <c r="O23" s="1"/>
      <c r="P23" s="1"/>
      <c r="Q23" s="1"/>
      <c r="R23" s="1"/>
      <c r="S23" s="1"/>
      <c r="T23" s="1"/>
      <c r="U23" s="1"/>
      <c r="V23" s="1"/>
      <c r="W23" s="1"/>
      <c r="X23" s="1"/>
      <c r="Y23" s="1"/>
      <c r="Z23" s="1"/>
    </row>
    <row r="24">
      <c r="A24" s="1"/>
      <c r="B24" s="42"/>
      <c r="C24" s="42"/>
      <c r="D24" s="42"/>
      <c r="E24" s="42"/>
      <c r="F24" s="42"/>
      <c r="G24" s="42"/>
      <c r="H24" s="42"/>
      <c r="I24" s="1"/>
      <c r="J24" s="1"/>
      <c r="K24" s="1"/>
      <c r="L24" s="1"/>
      <c r="M24" s="1"/>
      <c r="N24" s="1"/>
      <c r="O24" s="1"/>
      <c r="P24" s="1"/>
      <c r="Q24" s="1"/>
      <c r="R24" s="1"/>
      <c r="S24" s="1"/>
      <c r="T24" s="1"/>
      <c r="U24" s="1"/>
      <c r="V24" s="1"/>
      <c r="W24" s="1"/>
      <c r="X24" s="1"/>
      <c r="Y24" s="1"/>
      <c r="Z24" s="1"/>
    </row>
    <row r="25">
      <c r="A25" s="1"/>
      <c r="B25" s="42"/>
      <c r="C25" s="42"/>
      <c r="D25" s="42"/>
      <c r="E25" s="42"/>
      <c r="F25" s="42"/>
      <c r="G25" s="42"/>
      <c r="H25" s="42"/>
      <c r="I25" s="1"/>
      <c r="J25" s="1"/>
      <c r="K25" s="1"/>
      <c r="L25" s="1"/>
      <c r="M25" s="1"/>
      <c r="N25" s="1"/>
      <c r="O25" s="1"/>
      <c r="P25" s="1"/>
      <c r="Q25" s="1"/>
      <c r="R25" s="1"/>
      <c r="S25" s="1"/>
      <c r="T25" s="1"/>
      <c r="U25" s="1"/>
      <c r="V25" s="1"/>
      <c r="W25" s="1"/>
      <c r="X25" s="1"/>
      <c r="Y25" s="1"/>
      <c r="Z25" s="1"/>
    </row>
    <row r="26">
      <c r="A26" s="1"/>
      <c r="B26" s="43" t="s">
        <v>79</v>
      </c>
      <c r="C26" s="44"/>
      <c r="D26" s="44"/>
      <c r="E26" s="44"/>
      <c r="F26" s="44"/>
      <c r="G26" s="44"/>
      <c r="H26" s="44"/>
      <c r="I26" s="1"/>
      <c r="J26" s="1"/>
      <c r="K26" s="1"/>
      <c r="L26" s="1"/>
      <c r="M26" s="1"/>
      <c r="N26" s="1"/>
      <c r="O26" s="1"/>
      <c r="P26" s="1"/>
      <c r="Q26" s="1"/>
      <c r="R26" s="1"/>
      <c r="S26" s="1"/>
      <c r="T26" s="1"/>
      <c r="U26" s="1"/>
      <c r="V26" s="1"/>
      <c r="W26" s="1"/>
      <c r="X26" s="1"/>
      <c r="Y26" s="1"/>
      <c r="Z26" s="1"/>
    </row>
    <row r="27">
      <c r="A27" s="1"/>
      <c r="B27" s="42"/>
      <c r="C27" s="42"/>
      <c r="D27" s="42"/>
      <c r="E27" s="42"/>
      <c r="F27" s="42"/>
      <c r="G27" s="42"/>
      <c r="H27" s="42"/>
      <c r="I27" s="1"/>
      <c r="J27" s="1"/>
      <c r="K27" s="1"/>
      <c r="L27" s="1"/>
      <c r="M27" s="1"/>
      <c r="N27" s="1"/>
      <c r="O27" s="1"/>
      <c r="P27" s="1"/>
      <c r="Q27" s="1"/>
      <c r="R27" s="1"/>
      <c r="S27" s="1"/>
      <c r="T27" s="1"/>
      <c r="U27" s="1"/>
      <c r="V27" s="1"/>
      <c r="W27" s="1"/>
      <c r="X27" s="1"/>
      <c r="Y27" s="1"/>
      <c r="Z27" s="1"/>
    </row>
    <row r="28">
      <c r="A28" s="1"/>
      <c r="B28" s="32" t="s">
        <v>65</v>
      </c>
      <c r="C28" s="33"/>
      <c r="D28" s="33"/>
      <c r="E28" s="33"/>
      <c r="F28" s="34"/>
      <c r="G28" s="32" t="s">
        <v>66</v>
      </c>
      <c r="H28" s="34"/>
      <c r="I28" s="1"/>
      <c r="J28" s="1"/>
      <c r="K28" s="1"/>
      <c r="L28" s="1"/>
      <c r="M28" s="1"/>
      <c r="N28" s="1"/>
      <c r="O28" s="1"/>
      <c r="P28" s="1"/>
      <c r="Q28" s="1"/>
      <c r="R28" s="1"/>
      <c r="S28" s="1"/>
      <c r="T28" s="1"/>
      <c r="U28" s="1"/>
      <c r="V28" s="1"/>
      <c r="W28" s="1"/>
      <c r="X28" s="1"/>
      <c r="Y28" s="1"/>
      <c r="Z28" s="1"/>
    </row>
    <row r="29">
      <c r="A29" s="1"/>
      <c r="B29" s="39" t="s">
        <v>80</v>
      </c>
      <c r="C29" s="40"/>
      <c r="D29" s="40"/>
      <c r="E29" s="40"/>
      <c r="F29" s="41"/>
      <c r="G29" s="39" t="s">
        <v>72</v>
      </c>
      <c r="H29" s="40"/>
      <c r="I29" s="1"/>
      <c r="J29" s="1"/>
      <c r="K29" s="1"/>
      <c r="L29" s="1"/>
      <c r="M29" s="1"/>
      <c r="N29" s="1"/>
      <c r="O29" s="1"/>
      <c r="P29" s="1"/>
      <c r="Q29" s="1"/>
      <c r="R29" s="1"/>
      <c r="S29" s="1"/>
      <c r="T29" s="1"/>
      <c r="U29" s="1"/>
      <c r="V29" s="1"/>
      <c r="W29" s="1"/>
      <c r="X29" s="1"/>
      <c r="Y29" s="1"/>
      <c r="Z29" s="1"/>
    </row>
    <row r="30">
      <c r="A30" s="1"/>
      <c r="B30" s="39" t="s">
        <v>81</v>
      </c>
      <c r="C30" s="40"/>
      <c r="D30" s="40"/>
      <c r="E30" s="40"/>
      <c r="F30" s="41"/>
      <c r="G30" s="39" t="s">
        <v>74</v>
      </c>
      <c r="H30" s="40"/>
      <c r="I30" s="1"/>
      <c r="J30" s="1"/>
      <c r="K30" s="1"/>
      <c r="L30" s="1"/>
      <c r="M30" s="1"/>
      <c r="N30" s="1"/>
      <c r="O30" s="1"/>
      <c r="P30" s="1"/>
      <c r="Q30" s="1"/>
      <c r="R30" s="1"/>
      <c r="S30" s="1"/>
      <c r="T30" s="1"/>
      <c r="U30" s="1"/>
      <c r="V30" s="1"/>
      <c r="W30" s="1"/>
      <c r="X30" s="1"/>
      <c r="Y30" s="1"/>
      <c r="Z30" s="1"/>
    </row>
    <row r="31">
      <c r="A31" s="1"/>
      <c r="B31" s="39" t="s">
        <v>82</v>
      </c>
      <c r="C31" s="40"/>
      <c r="D31" s="40"/>
      <c r="E31" s="40"/>
      <c r="F31" s="41"/>
      <c r="G31" s="39" t="s">
        <v>74</v>
      </c>
      <c r="H31" s="40"/>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9">
    <mergeCell ref="B4:H4"/>
    <mergeCell ref="B5:H5"/>
    <mergeCell ref="B6:H6"/>
    <mergeCell ref="B11:F11"/>
    <mergeCell ref="G11:H11"/>
    <mergeCell ref="B12:F12"/>
    <mergeCell ref="G12:H12"/>
    <mergeCell ref="B13:F13"/>
    <mergeCell ref="G13:H13"/>
    <mergeCell ref="B14:F14"/>
    <mergeCell ref="G14:H14"/>
    <mergeCell ref="B15:F15"/>
    <mergeCell ref="G15:H15"/>
    <mergeCell ref="G20:H20"/>
    <mergeCell ref="B28:F28"/>
    <mergeCell ref="G28:H28"/>
    <mergeCell ref="B29:F29"/>
    <mergeCell ref="G29:H29"/>
    <mergeCell ref="B30:F30"/>
    <mergeCell ref="G30:H30"/>
    <mergeCell ref="B31:F31"/>
    <mergeCell ref="G31:H31"/>
    <mergeCell ref="B20:F20"/>
    <mergeCell ref="B21:F21"/>
    <mergeCell ref="G21:H21"/>
    <mergeCell ref="B22:F22"/>
    <mergeCell ref="G22:H22"/>
    <mergeCell ref="B23:F23"/>
    <mergeCell ref="G23:H23"/>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7B7B7"/>
    <outlinePr summaryBelow="0" summaryRight="0"/>
  </sheetPr>
  <sheetViews>
    <sheetView workbookViewId="0"/>
  </sheetViews>
  <sheetFormatPr customHeight="1" defaultColWidth="14.43" defaultRowHeight="15.75"/>
  <cols>
    <col customWidth="1" min="1" max="1" width="3.71"/>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83</v>
      </c>
      <c r="C2" s="3"/>
      <c r="D2" s="3"/>
      <c r="E2" s="3"/>
      <c r="F2" s="3"/>
      <c r="G2" s="3"/>
      <c r="H2" s="3"/>
      <c r="I2" s="1"/>
      <c r="J2" s="1"/>
      <c r="K2" s="1"/>
      <c r="L2" s="1"/>
      <c r="M2" s="1"/>
      <c r="N2" s="1"/>
      <c r="O2" s="1"/>
      <c r="P2" s="1"/>
      <c r="Q2" s="1"/>
      <c r="R2" s="1"/>
      <c r="S2" s="1"/>
      <c r="T2" s="1"/>
      <c r="U2" s="1"/>
      <c r="V2" s="1"/>
      <c r="W2" s="1"/>
      <c r="X2" s="1"/>
      <c r="Y2" s="1"/>
      <c r="Z2" s="1"/>
    </row>
    <row r="3">
      <c r="A3" s="1"/>
      <c r="B3" s="4"/>
      <c r="C3" s="4"/>
      <c r="D3" s="4"/>
      <c r="E3" s="4"/>
      <c r="F3" s="4"/>
      <c r="G3" s="4"/>
      <c r="H3" s="4"/>
      <c r="I3" s="1"/>
      <c r="J3" s="1"/>
      <c r="K3" s="1"/>
      <c r="L3" s="1"/>
      <c r="M3" s="1"/>
      <c r="N3" s="1"/>
      <c r="O3" s="1"/>
      <c r="P3" s="1"/>
      <c r="Q3" s="1"/>
      <c r="R3" s="1"/>
      <c r="S3" s="1"/>
      <c r="T3" s="1"/>
      <c r="U3" s="1"/>
      <c r="V3" s="1"/>
      <c r="W3" s="1"/>
      <c r="X3" s="1"/>
      <c r="Y3" s="1"/>
      <c r="Z3" s="1"/>
    </row>
    <row r="4">
      <c r="A4" s="1"/>
      <c r="B4" s="45" t="s">
        <v>84</v>
      </c>
      <c r="C4" s="6"/>
      <c r="D4" s="6"/>
      <c r="E4" s="6"/>
      <c r="F4" s="6"/>
      <c r="G4" s="6"/>
      <c r="H4" s="7"/>
      <c r="I4" s="1"/>
      <c r="J4" s="1"/>
      <c r="K4" s="1"/>
      <c r="L4" s="1"/>
      <c r="M4" s="1"/>
      <c r="N4" s="1"/>
      <c r="O4" s="1"/>
      <c r="P4" s="1"/>
      <c r="Q4" s="1"/>
      <c r="R4" s="1"/>
      <c r="S4" s="1"/>
      <c r="T4" s="1"/>
      <c r="U4" s="1"/>
      <c r="V4" s="1"/>
      <c r="W4" s="1"/>
      <c r="X4" s="1"/>
      <c r="Y4" s="1"/>
      <c r="Z4" s="1"/>
    </row>
    <row r="5">
      <c r="A5" s="1"/>
      <c r="B5" s="45"/>
      <c r="C5" s="6"/>
      <c r="D5" s="6"/>
      <c r="E5" s="6"/>
      <c r="F5" s="6"/>
      <c r="G5" s="6"/>
      <c r="H5" s="7"/>
      <c r="I5" s="1"/>
      <c r="J5" s="1"/>
      <c r="K5" s="1"/>
      <c r="L5" s="1"/>
      <c r="M5" s="1"/>
      <c r="N5" s="1"/>
      <c r="O5" s="1"/>
      <c r="P5" s="1"/>
      <c r="Q5" s="1"/>
      <c r="R5" s="1"/>
      <c r="S5" s="1"/>
      <c r="T5" s="1"/>
      <c r="U5" s="1"/>
      <c r="V5" s="1"/>
      <c r="W5" s="1"/>
      <c r="X5" s="1"/>
      <c r="Y5" s="1"/>
      <c r="Z5" s="1"/>
    </row>
    <row r="6">
      <c r="A6" s="1"/>
      <c r="B6" s="45"/>
      <c r="C6" s="6"/>
      <c r="D6" s="6"/>
      <c r="E6" s="6"/>
      <c r="F6" s="6"/>
      <c r="G6" s="6"/>
      <c r="H6" s="7"/>
      <c r="I6" s="1"/>
      <c r="J6" s="1"/>
      <c r="K6" s="1"/>
      <c r="L6" s="1"/>
      <c r="M6" s="1"/>
      <c r="N6" s="1"/>
      <c r="O6" s="1"/>
      <c r="P6" s="1"/>
      <c r="Q6" s="1"/>
      <c r="R6" s="1"/>
      <c r="S6" s="1"/>
      <c r="T6" s="1"/>
      <c r="U6" s="1"/>
      <c r="V6" s="1"/>
      <c r="W6" s="1"/>
      <c r="X6" s="1"/>
      <c r="Y6" s="1"/>
      <c r="Z6" s="1"/>
    </row>
    <row r="7">
      <c r="A7" s="1"/>
      <c r="B7" s="14" t="s">
        <v>25</v>
      </c>
      <c r="C7" s="1"/>
      <c r="D7" s="1"/>
      <c r="E7" s="1"/>
      <c r="F7" s="1"/>
      <c r="G7" s="20">
        <f>E30</f>
        <v>1500000</v>
      </c>
      <c r="H7" s="1"/>
      <c r="I7" s="1"/>
      <c r="J7" s="1"/>
      <c r="K7" s="1"/>
      <c r="L7" s="1"/>
      <c r="M7" s="1"/>
      <c r="N7" s="1"/>
      <c r="O7" s="1"/>
      <c r="P7" s="1"/>
      <c r="Q7" s="1"/>
      <c r="R7" s="1"/>
      <c r="S7" s="1"/>
      <c r="T7" s="1"/>
      <c r="U7" s="1"/>
      <c r="V7" s="1"/>
      <c r="W7" s="1"/>
      <c r="X7" s="1"/>
      <c r="Y7" s="1"/>
      <c r="Z7" s="1"/>
    </row>
    <row r="8">
      <c r="A8" s="1"/>
      <c r="B8" s="14"/>
      <c r="C8" s="1"/>
      <c r="D8" s="1"/>
      <c r="E8" s="1"/>
      <c r="F8" s="1"/>
      <c r="G8" s="17"/>
      <c r="H8" s="1"/>
      <c r="I8" s="1"/>
      <c r="J8" s="1"/>
      <c r="K8" s="1"/>
      <c r="L8" s="1"/>
      <c r="M8" s="1"/>
      <c r="N8" s="1"/>
      <c r="O8" s="1"/>
      <c r="P8" s="1"/>
      <c r="Q8" s="1"/>
      <c r="R8" s="1"/>
      <c r="S8" s="1"/>
      <c r="T8" s="1"/>
      <c r="U8" s="1"/>
      <c r="V8" s="1"/>
      <c r="W8" s="1"/>
      <c r="X8" s="1"/>
      <c r="Y8" s="1"/>
      <c r="Z8" s="1"/>
    </row>
    <row r="9">
      <c r="A9" s="1"/>
      <c r="B9" s="14" t="s">
        <v>85</v>
      </c>
      <c r="C9" s="1"/>
      <c r="D9" s="1"/>
      <c r="E9" s="1"/>
      <c r="F9" s="1"/>
      <c r="G9" s="20">
        <f>G7-G51-G54</f>
        <v>1080000</v>
      </c>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9" t="s">
        <v>86</v>
      </c>
      <c r="C12" s="10"/>
      <c r="D12" s="10"/>
      <c r="E12" s="10"/>
      <c r="F12" s="10"/>
      <c r="G12" s="10"/>
      <c r="H12" s="10"/>
      <c r="I12" s="1"/>
      <c r="J12" s="1"/>
      <c r="K12" s="1"/>
      <c r="L12" s="1"/>
      <c r="M12" s="1"/>
      <c r="N12" s="1"/>
      <c r="O12" s="1"/>
      <c r="P12" s="1"/>
      <c r="Q12" s="1"/>
      <c r="R12" s="1"/>
      <c r="S12" s="1"/>
      <c r="T12" s="1"/>
      <c r="U12" s="1"/>
      <c r="V12" s="1"/>
      <c r="W12" s="1"/>
      <c r="X12" s="1"/>
      <c r="Y12" s="1"/>
      <c r="Z12" s="1"/>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45" t="s">
        <v>87</v>
      </c>
      <c r="C14" s="6"/>
      <c r="D14" s="6"/>
      <c r="E14" s="6"/>
      <c r="F14" s="6"/>
      <c r="G14" s="6"/>
      <c r="H14" s="7"/>
      <c r="I14" s="1"/>
      <c r="J14" s="1"/>
      <c r="K14" s="1"/>
      <c r="L14" s="1"/>
      <c r="M14" s="1"/>
      <c r="N14" s="1"/>
      <c r="O14" s="1"/>
      <c r="P14" s="1"/>
      <c r="Q14" s="1"/>
      <c r="R14" s="1"/>
      <c r="S14" s="1"/>
      <c r="T14" s="1"/>
      <c r="U14" s="1"/>
      <c r="V14" s="1"/>
      <c r="W14" s="1"/>
      <c r="X14" s="1"/>
      <c r="Y14" s="1"/>
      <c r="Z14" s="1"/>
    </row>
    <row r="15">
      <c r="A15" s="1"/>
      <c r="B15" s="46"/>
      <c r="C15" s="12"/>
      <c r="D15" s="12"/>
      <c r="E15" s="12"/>
      <c r="F15" s="12"/>
      <c r="G15" s="12"/>
      <c r="H15" s="12"/>
      <c r="I15" s="1"/>
      <c r="J15" s="1"/>
      <c r="K15" s="1"/>
      <c r="L15" s="1"/>
      <c r="M15" s="1"/>
      <c r="N15" s="1"/>
      <c r="O15" s="1"/>
      <c r="P15" s="1"/>
      <c r="Q15" s="1"/>
      <c r="R15" s="1"/>
      <c r="S15" s="1"/>
      <c r="T15" s="1"/>
      <c r="U15" s="1"/>
      <c r="V15" s="1"/>
      <c r="W15" s="1"/>
      <c r="X15" s="1"/>
      <c r="Y15" s="1"/>
      <c r="Z15" s="1"/>
    </row>
    <row r="16">
      <c r="A16" s="1"/>
      <c r="B16" s="31" t="s">
        <v>88</v>
      </c>
      <c r="C16" s="6"/>
      <c r="D16" s="7"/>
      <c r="E16" s="24">
        <v>0.1965</v>
      </c>
      <c r="F16" s="12"/>
      <c r="G16" s="21">
        <f>E16*G9</f>
        <v>212220</v>
      </c>
      <c r="H16" s="12"/>
      <c r="I16" s="1"/>
      <c r="J16" s="1"/>
      <c r="K16" s="1"/>
      <c r="L16" s="1"/>
      <c r="M16" s="1"/>
      <c r="N16" s="1"/>
      <c r="O16" s="1"/>
      <c r="P16" s="1"/>
      <c r="Q16" s="1"/>
      <c r="R16" s="1"/>
      <c r="S16" s="1"/>
      <c r="T16" s="1"/>
      <c r="U16" s="1"/>
      <c r="V16" s="1"/>
      <c r="W16" s="1"/>
      <c r="X16" s="1"/>
      <c r="Y16" s="1"/>
      <c r="Z16" s="1"/>
    </row>
    <row r="17">
      <c r="A17" s="1"/>
      <c r="B17" s="47" t="s">
        <v>89</v>
      </c>
      <c r="C17" s="6"/>
      <c r="D17" s="6"/>
      <c r="E17" s="6"/>
      <c r="F17" s="6"/>
      <c r="G17" s="6"/>
      <c r="H17" s="7"/>
      <c r="I17" s="1"/>
      <c r="J17" s="1"/>
      <c r="K17" s="1"/>
      <c r="L17" s="1"/>
      <c r="M17" s="1"/>
      <c r="N17" s="1"/>
      <c r="O17" s="1"/>
      <c r="P17" s="1"/>
      <c r="Q17" s="1"/>
      <c r="R17" s="1"/>
      <c r="S17" s="1"/>
      <c r="T17" s="1"/>
      <c r="U17" s="1"/>
      <c r="V17" s="1"/>
      <c r="W17" s="1"/>
      <c r="X17" s="1"/>
      <c r="Y17" s="1"/>
      <c r="Z17" s="1"/>
    </row>
    <row r="18">
      <c r="A18" s="1"/>
      <c r="B18" s="13"/>
      <c r="C18" s="13"/>
      <c r="D18" s="13"/>
      <c r="E18" s="12"/>
      <c r="F18" s="12"/>
      <c r="G18" s="12"/>
      <c r="H18" s="12"/>
      <c r="I18" s="1"/>
      <c r="J18" s="1"/>
      <c r="K18" s="1"/>
      <c r="L18" s="1"/>
      <c r="M18" s="1"/>
      <c r="N18" s="1"/>
      <c r="O18" s="1"/>
      <c r="P18" s="1"/>
      <c r="Q18" s="1"/>
      <c r="R18" s="1"/>
      <c r="S18" s="1"/>
      <c r="T18" s="1"/>
      <c r="U18" s="1"/>
      <c r="V18" s="1"/>
      <c r="W18" s="1"/>
      <c r="X18" s="1"/>
      <c r="Y18" s="1"/>
      <c r="Z18" s="1"/>
    </row>
    <row r="19">
      <c r="A19" s="1"/>
      <c r="B19" s="31" t="s">
        <v>90</v>
      </c>
      <c r="C19" s="6"/>
      <c r="D19" s="7"/>
      <c r="E19" s="48">
        <v>1.84</v>
      </c>
      <c r="F19" s="12"/>
      <c r="G19" s="21">
        <f>(E33*E45)*E19</f>
        <v>212306.56</v>
      </c>
      <c r="H19" s="12"/>
      <c r="I19" s="1"/>
      <c r="J19" s="1"/>
      <c r="K19" s="1"/>
      <c r="L19" s="1"/>
      <c r="M19" s="1"/>
      <c r="N19" s="1"/>
      <c r="O19" s="1"/>
      <c r="P19" s="1"/>
      <c r="Q19" s="1"/>
      <c r="R19" s="1"/>
      <c r="S19" s="1"/>
      <c r="T19" s="1"/>
      <c r="U19" s="1"/>
      <c r="V19" s="1"/>
      <c r="W19" s="1"/>
      <c r="X19" s="1"/>
      <c r="Y19" s="1"/>
      <c r="Z19" s="1"/>
    </row>
    <row r="20">
      <c r="A20" s="1"/>
      <c r="B20" s="47" t="s">
        <v>91</v>
      </c>
      <c r="C20" s="6"/>
      <c r="D20" s="6"/>
      <c r="E20" s="6"/>
      <c r="F20" s="6"/>
      <c r="G20" s="6"/>
      <c r="H20" s="7"/>
      <c r="I20" s="1"/>
      <c r="J20" s="1"/>
      <c r="K20" s="1"/>
      <c r="L20" s="1"/>
      <c r="M20" s="1"/>
      <c r="N20" s="1"/>
      <c r="O20" s="1"/>
      <c r="P20" s="1"/>
      <c r="Q20" s="1"/>
      <c r="R20" s="1"/>
      <c r="S20" s="1"/>
      <c r="T20" s="1"/>
      <c r="U20" s="1"/>
      <c r="V20" s="1"/>
      <c r="W20" s="1"/>
      <c r="X20" s="1"/>
      <c r="Y20" s="1"/>
      <c r="Z20" s="1"/>
    </row>
    <row r="21">
      <c r="A21" s="1"/>
      <c r="B21" s="13"/>
      <c r="C21" s="13"/>
      <c r="D21" s="13"/>
      <c r="E21" s="12"/>
      <c r="F21" s="12"/>
      <c r="G21" s="12"/>
      <c r="H21" s="12"/>
      <c r="I21" s="1"/>
      <c r="J21" s="1"/>
      <c r="K21" s="1"/>
      <c r="L21" s="1"/>
      <c r="M21" s="1"/>
      <c r="N21" s="1"/>
      <c r="O21" s="1"/>
      <c r="P21" s="1"/>
      <c r="Q21" s="1"/>
      <c r="R21" s="1"/>
      <c r="S21" s="1"/>
      <c r="T21" s="1"/>
      <c r="U21" s="1"/>
      <c r="V21" s="1"/>
      <c r="W21" s="1"/>
      <c r="X21" s="1"/>
      <c r="Y21" s="1"/>
      <c r="Z21" s="1"/>
    </row>
    <row r="22">
      <c r="A22" s="1"/>
      <c r="B22" s="49" t="s">
        <v>92</v>
      </c>
      <c r="C22" s="6"/>
      <c r="D22" s="7"/>
      <c r="E22" s="12"/>
      <c r="F22" s="12"/>
      <c r="G22" s="50">
        <v>212220.0</v>
      </c>
      <c r="H22" s="12"/>
      <c r="I22" s="1"/>
      <c r="J22" s="1"/>
      <c r="K22" s="1"/>
      <c r="L22" s="1"/>
      <c r="M22" s="1"/>
      <c r="N22" s="1"/>
      <c r="O22" s="1"/>
      <c r="P22" s="1"/>
      <c r="Q22" s="1"/>
      <c r="R22" s="1"/>
      <c r="S22" s="1"/>
      <c r="T22" s="1"/>
      <c r="U22" s="1"/>
      <c r="V22" s="1"/>
      <c r="W22" s="1"/>
      <c r="X22" s="1"/>
      <c r="Y22" s="1"/>
      <c r="Z22" s="1"/>
    </row>
    <row r="23">
      <c r="A23" s="1"/>
      <c r="B23" s="47" t="s">
        <v>93</v>
      </c>
      <c r="C23" s="6"/>
      <c r="D23" s="6"/>
      <c r="E23" s="6"/>
      <c r="F23" s="6"/>
      <c r="G23" s="6"/>
      <c r="H23" s="7"/>
      <c r="I23" s="1"/>
      <c r="J23" s="1"/>
      <c r="K23" s="1"/>
      <c r="L23" s="1"/>
      <c r="M23" s="1"/>
      <c r="N23" s="1"/>
      <c r="O23" s="1"/>
      <c r="P23" s="1"/>
      <c r="Q23" s="1"/>
      <c r="R23" s="1"/>
      <c r="S23" s="1"/>
      <c r="T23" s="1"/>
      <c r="U23" s="1"/>
      <c r="V23" s="1"/>
      <c r="W23" s="1"/>
      <c r="X23" s="1"/>
      <c r="Y23" s="1"/>
      <c r="Z23" s="1"/>
    </row>
    <row r="24">
      <c r="A24" s="1"/>
      <c r="B24" s="46"/>
      <c r="C24" s="12"/>
      <c r="D24" s="12"/>
      <c r="E24" s="12"/>
      <c r="F24" s="12"/>
      <c r="G24" s="12"/>
      <c r="H24" s="12"/>
      <c r="I24" s="1"/>
      <c r="J24" s="1"/>
      <c r="K24" s="1"/>
      <c r="L24" s="1"/>
      <c r="M24" s="1"/>
      <c r="N24" s="1"/>
      <c r="O24" s="1"/>
      <c r="P24" s="1"/>
      <c r="Q24" s="1"/>
      <c r="R24" s="1"/>
      <c r="S24" s="1"/>
      <c r="T24" s="1"/>
      <c r="U24" s="1"/>
      <c r="V24" s="1"/>
      <c r="W24" s="1"/>
      <c r="X24" s="1"/>
      <c r="Y24" s="1"/>
      <c r="Z24" s="1"/>
    </row>
    <row r="25">
      <c r="A25" s="1"/>
      <c r="B25" s="9" t="s">
        <v>94</v>
      </c>
      <c r="C25" s="10"/>
      <c r="D25" s="10"/>
      <c r="E25" s="10"/>
      <c r="F25" s="10"/>
      <c r="G25" s="10"/>
      <c r="H25" s="10"/>
      <c r="I25" s="1"/>
      <c r="J25" s="1"/>
      <c r="K25" s="1"/>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45" t="s">
        <v>95</v>
      </c>
      <c r="C27" s="6"/>
      <c r="D27" s="6"/>
      <c r="E27" s="6"/>
      <c r="F27" s="6"/>
      <c r="G27" s="6"/>
      <c r="H27" s="7"/>
      <c r="I27" s="1"/>
      <c r="J27" s="1"/>
      <c r="K27" s="1"/>
      <c r="L27" s="1"/>
      <c r="M27" s="1"/>
      <c r="N27" s="1"/>
      <c r="O27" s="1"/>
      <c r="P27" s="1"/>
      <c r="Q27" s="1"/>
      <c r="R27" s="1"/>
      <c r="S27" s="1"/>
      <c r="T27" s="1"/>
      <c r="U27" s="1"/>
      <c r="V27" s="1"/>
      <c r="W27" s="1"/>
      <c r="X27" s="1"/>
      <c r="Y27" s="1"/>
      <c r="Z27" s="1"/>
    </row>
    <row r="28">
      <c r="A28" s="1"/>
      <c r="B28" s="45"/>
      <c r="C28" s="6"/>
      <c r="D28" s="6"/>
      <c r="E28" s="6"/>
      <c r="F28" s="6"/>
      <c r="G28" s="6"/>
      <c r="H28" s="7"/>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31" t="s">
        <v>25</v>
      </c>
      <c r="C30" s="6"/>
      <c r="D30" s="7"/>
      <c r="E30" s="50">
        <v>1500000.0</v>
      </c>
      <c r="F30" s="1"/>
      <c r="G30" s="1"/>
      <c r="H30" s="1"/>
      <c r="I30" s="1"/>
      <c r="J30" s="1"/>
      <c r="K30" s="1"/>
      <c r="L30" s="1"/>
      <c r="M30" s="1"/>
      <c r="N30" s="1"/>
      <c r="O30" s="1"/>
      <c r="P30" s="1"/>
      <c r="Q30" s="1"/>
      <c r="R30" s="1"/>
      <c r="S30" s="1"/>
      <c r="T30" s="1"/>
      <c r="U30" s="1"/>
      <c r="V30" s="1"/>
      <c r="W30" s="1"/>
      <c r="X30" s="1"/>
      <c r="Y30" s="1"/>
      <c r="Z30" s="1"/>
    </row>
    <row r="31">
      <c r="A31" s="1"/>
      <c r="B31" s="47" t="s">
        <v>96</v>
      </c>
      <c r="C31" s="6"/>
      <c r="D31" s="6"/>
      <c r="E31" s="6"/>
      <c r="F31" s="6"/>
      <c r="G31" s="6"/>
      <c r="H31" s="7"/>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3" t="s">
        <v>97</v>
      </c>
      <c r="C33" s="1"/>
      <c r="D33" s="1"/>
      <c r="E33" s="51">
        <v>72115.0</v>
      </c>
      <c r="F33" s="1"/>
      <c r="G33" s="52">
        <f>E30/E39</f>
        <v>72115.38462</v>
      </c>
      <c r="H33" s="1"/>
      <c r="I33" s="1"/>
      <c r="J33" s="1"/>
      <c r="K33" s="1"/>
      <c r="L33" s="1"/>
      <c r="M33" s="1"/>
      <c r="N33" s="1"/>
      <c r="O33" s="1"/>
      <c r="P33" s="1"/>
      <c r="Q33" s="1"/>
      <c r="R33" s="1"/>
      <c r="S33" s="1"/>
      <c r="T33" s="1"/>
      <c r="U33" s="1"/>
      <c r="V33" s="1"/>
      <c r="W33" s="1"/>
      <c r="X33" s="1"/>
      <c r="Y33" s="1"/>
      <c r="Z33" s="1"/>
    </row>
    <row r="34">
      <c r="A34" s="1"/>
      <c r="B34" s="47" t="s">
        <v>98</v>
      </c>
      <c r="C34" s="6"/>
      <c r="D34" s="6"/>
      <c r="E34" s="6"/>
      <c r="F34" s="6"/>
      <c r="G34" s="6"/>
      <c r="H34" s="7"/>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9" t="s">
        <v>99</v>
      </c>
      <c r="C37" s="10"/>
      <c r="D37" s="10"/>
      <c r="E37" s="10"/>
      <c r="F37" s="10"/>
      <c r="G37" s="10"/>
      <c r="H37" s="10"/>
      <c r="I37" s="1"/>
      <c r="J37" s="1"/>
      <c r="K37" s="1"/>
      <c r="L37" s="1"/>
      <c r="M37" s="1"/>
      <c r="N37" s="1"/>
      <c r="O37" s="1"/>
      <c r="P37" s="1"/>
      <c r="Q37" s="1"/>
      <c r="R37" s="1"/>
      <c r="S37" s="1"/>
      <c r="T37" s="1"/>
      <c r="U37" s="1"/>
      <c r="V37" s="1"/>
      <c r="W37" s="1"/>
      <c r="X37" s="1"/>
      <c r="Y37" s="1"/>
      <c r="Z37" s="1"/>
    </row>
    <row r="38">
      <c r="A38" s="1"/>
      <c r="B38" s="1"/>
      <c r="C38" s="1"/>
      <c r="D38" s="1"/>
      <c r="E38" s="12"/>
      <c r="F38" s="1"/>
      <c r="G38" s="1"/>
      <c r="H38" s="1"/>
      <c r="I38" s="1"/>
      <c r="J38" s="1"/>
      <c r="K38" s="1"/>
      <c r="L38" s="1"/>
      <c r="M38" s="1"/>
      <c r="N38" s="1"/>
      <c r="O38" s="1"/>
      <c r="P38" s="1"/>
      <c r="Q38" s="1"/>
      <c r="R38" s="1"/>
      <c r="S38" s="1"/>
      <c r="T38" s="1"/>
      <c r="U38" s="1"/>
      <c r="V38" s="1"/>
      <c r="W38" s="1"/>
      <c r="X38" s="1"/>
      <c r="Y38" s="1"/>
      <c r="Z38" s="1"/>
    </row>
    <row r="39">
      <c r="A39" s="1"/>
      <c r="B39" s="45" t="s">
        <v>100</v>
      </c>
      <c r="C39" s="6"/>
      <c r="D39" s="7"/>
      <c r="E39" s="48">
        <v>20.8</v>
      </c>
      <c r="F39" s="53"/>
      <c r="G39" s="54">
        <f>E45*E42</f>
        <v>20.8</v>
      </c>
      <c r="H39" s="55"/>
      <c r="I39" s="1"/>
      <c r="J39" s="1"/>
      <c r="K39" s="1"/>
      <c r="L39" s="1"/>
      <c r="M39" s="1"/>
      <c r="N39" s="1"/>
      <c r="O39" s="1"/>
      <c r="P39" s="1"/>
      <c r="Q39" s="1"/>
      <c r="R39" s="1"/>
      <c r="S39" s="1"/>
      <c r="T39" s="1"/>
      <c r="U39" s="1"/>
      <c r="V39" s="1"/>
      <c r="W39" s="1"/>
      <c r="X39" s="1"/>
      <c r="Y39" s="1"/>
      <c r="Z39" s="1"/>
    </row>
    <row r="40">
      <c r="A40" s="1"/>
      <c r="B40" s="47" t="s">
        <v>101</v>
      </c>
      <c r="C40" s="6"/>
      <c r="D40" s="6"/>
      <c r="E40" s="6"/>
      <c r="F40" s="6"/>
      <c r="G40" s="6"/>
      <c r="H40" s="7"/>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45" t="s">
        <v>102</v>
      </c>
      <c r="C42" s="6"/>
      <c r="D42" s="7"/>
      <c r="E42" s="48">
        <v>13.0</v>
      </c>
      <c r="F42" s="1"/>
      <c r="G42" s="1"/>
      <c r="I42" s="1"/>
      <c r="J42" s="1"/>
      <c r="K42" s="1"/>
      <c r="L42" s="1"/>
      <c r="M42" s="1"/>
      <c r="N42" s="1"/>
      <c r="O42" s="1"/>
      <c r="P42" s="1"/>
      <c r="Q42" s="1"/>
      <c r="R42" s="1"/>
      <c r="S42" s="1"/>
      <c r="T42" s="1"/>
      <c r="U42" s="1"/>
      <c r="V42" s="1"/>
      <c r="W42" s="1"/>
      <c r="X42" s="1"/>
      <c r="Y42" s="1"/>
      <c r="Z42" s="1"/>
    </row>
    <row r="43">
      <c r="A43" s="1"/>
      <c r="B43" s="56" t="s">
        <v>103</v>
      </c>
      <c r="C43" s="6"/>
      <c r="D43" s="6"/>
      <c r="E43" s="6"/>
      <c r="F43" s="6"/>
      <c r="G43" s="6"/>
      <c r="H43" s="7"/>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3" t="s">
        <v>104</v>
      </c>
      <c r="C45" s="1"/>
      <c r="D45" s="1"/>
      <c r="E45" s="28">
        <v>1.6</v>
      </c>
      <c r="F45" s="1"/>
      <c r="G45" s="1"/>
      <c r="H45" s="1"/>
      <c r="I45" s="1"/>
      <c r="J45" s="1"/>
      <c r="K45" s="1"/>
      <c r="L45" s="1"/>
      <c r="M45" s="1"/>
      <c r="N45" s="1"/>
      <c r="O45" s="1"/>
      <c r="P45" s="1"/>
      <c r="Q45" s="1"/>
      <c r="R45" s="1"/>
      <c r="S45" s="1"/>
      <c r="T45" s="1"/>
      <c r="U45" s="1"/>
      <c r="V45" s="1"/>
      <c r="W45" s="1"/>
      <c r="X45" s="1"/>
      <c r="Y45" s="1"/>
      <c r="Z45" s="1"/>
    </row>
    <row r="46">
      <c r="A46" s="1"/>
      <c r="B46" s="47" t="s">
        <v>105</v>
      </c>
      <c r="C46" s="6"/>
      <c r="D46" s="6"/>
      <c r="E46" s="6"/>
      <c r="F46" s="6"/>
      <c r="G46" s="6"/>
      <c r="H46" s="7"/>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9" t="s">
        <v>106</v>
      </c>
      <c r="C49" s="10"/>
      <c r="D49" s="10"/>
      <c r="E49" s="10"/>
      <c r="F49" s="10"/>
      <c r="G49" s="10"/>
      <c r="H49" s="10"/>
      <c r="I49" s="1"/>
      <c r="J49" s="1"/>
      <c r="K49" s="1"/>
      <c r="L49" s="1"/>
      <c r="M49" s="1"/>
      <c r="N49" s="1"/>
      <c r="O49" s="1"/>
      <c r="P49" s="1"/>
      <c r="Q49" s="1"/>
      <c r="R49" s="1"/>
      <c r="S49" s="1"/>
      <c r="T49" s="1"/>
      <c r="U49" s="1"/>
      <c r="V49" s="1"/>
      <c r="W49" s="1"/>
      <c r="X49" s="1"/>
      <c r="Y49" s="1"/>
      <c r="Z49" s="1"/>
    </row>
    <row r="50">
      <c r="A50" s="1"/>
      <c r="B50" s="1"/>
      <c r="C50" s="1"/>
      <c r="D50" s="1"/>
      <c r="E50" s="12"/>
      <c r="F50" s="1"/>
      <c r="G50" s="1"/>
      <c r="H50" s="1"/>
      <c r="I50" s="1"/>
      <c r="J50" s="1"/>
      <c r="K50" s="1"/>
      <c r="L50" s="1"/>
      <c r="M50" s="1"/>
      <c r="N50" s="1"/>
      <c r="O50" s="1"/>
      <c r="P50" s="1"/>
      <c r="Q50" s="1"/>
      <c r="R50" s="1"/>
      <c r="S50" s="1"/>
      <c r="T50" s="1"/>
      <c r="U50" s="1"/>
      <c r="V50" s="1"/>
      <c r="W50" s="1"/>
      <c r="X50" s="1"/>
      <c r="Y50" s="1"/>
      <c r="Z50" s="1"/>
    </row>
    <row r="51">
      <c r="A51" s="1"/>
      <c r="B51" s="45" t="s">
        <v>107</v>
      </c>
      <c r="C51" s="6"/>
      <c r="D51" s="7"/>
      <c r="E51" s="23">
        <v>0.25</v>
      </c>
      <c r="F51" s="53"/>
      <c r="G51" s="21">
        <f>E51*E30</f>
        <v>375000</v>
      </c>
      <c r="H51" s="55"/>
      <c r="I51" s="1"/>
      <c r="J51" s="1"/>
      <c r="K51" s="1"/>
      <c r="L51" s="1"/>
      <c r="M51" s="1"/>
      <c r="N51" s="1"/>
      <c r="O51" s="1"/>
      <c r="P51" s="1"/>
      <c r="Q51" s="1"/>
      <c r="R51" s="1"/>
      <c r="S51" s="1"/>
      <c r="T51" s="1"/>
      <c r="U51" s="1"/>
      <c r="V51" s="1"/>
      <c r="W51" s="1"/>
      <c r="X51" s="1"/>
      <c r="Y51" s="1"/>
      <c r="Z51" s="1"/>
    </row>
    <row r="52">
      <c r="A52" s="1"/>
      <c r="B52" s="47" t="s">
        <v>108</v>
      </c>
      <c r="C52" s="6"/>
      <c r="D52" s="6"/>
      <c r="E52" s="6"/>
      <c r="F52" s="6"/>
      <c r="G52" s="6"/>
      <c r="H52" s="7"/>
      <c r="I52" s="1"/>
      <c r="J52" s="1"/>
      <c r="K52" s="1"/>
      <c r="L52" s="1"/>
      <c r="M52" s="1"/>
      <c r="N52" s="1"/>
      <c r="O52" s="1"/>
      <c r="P52" s="1"/>
      <c r="Q52" s="1"/>
      <c r="R52" s="1"/>
      <c r="S52" s="1"/>
      <c r="T52" s="1"/>
      <c r="U52" s="1"/>
      <c r="V52" s="1"/>
      <c r="W52" s="1"/>
      <c r="X52" s="1"/>
      <c r="Y52" s="1"/>
      <c r="Z52" s="1"/>
    </row>
    <row r="53">
      <c r="A53" s="1"/>
      <c r="B53" s="13"/>
      <c r="C53" s="1"/>
      <c r="D53" s="1"/>
      <c r="E53" s="53"/>
      <c r="F53" s="53"/>
      <c r="G53" s="53"/>
      <c r="H53" s="1"/>
      <c r="I53" s="1"/>
      <c r="J53" s="1"/>
      <c r="K53" s="1"/>
      <c r="L53" s="1"/>
      <c r="M53" s="1"/>
      <c r="N53" s="1"/>
      <c r="O53" s="1"/>
      <c r="P53" s="1"/>
      <c r="Q53" s="1"/>
      <c r="R53" s="1"/>
      <c r="S53" s="1"/>
      <c r="T53" s="1"/>
      <c r="U53" s="1"/>
      <c r="V53" s="1"/>
      <c r="W53" s="1"/>
      <c r="X53" s="1"/>
      <c r="Y53" s="1"/>
      <c r="Z53" s="1"/>
    </row>
    <row r="54">
      <c r="A54" s="1"/>
      <c r="B54" s="13" t="s">
        <v>109</v>
      </c>
      <c r="C54" s="1"/>
      <c r="D54" s="1"/>
      <c r="E54" s="23">
        <v>0.03</v>
      </c>
      <c r="F54" s="53"/>
      <c r="G54" s="21">
        <f>E54*E30</f>
        <v>45000</v>
      </c>
      <c r="H54" s="1"/>
      <c r="I54" s="1"/>
      <c r="J54" s="1"/>
      <c r="K54" s="1"/>
      <c r="L54" s="1"/>
      <c r="M54" s="1"/>
      <c r="N54" s="1"/>
      <c r="O54" s="1"/>
      <c r="P54" s="1"/>
      <c r="Q54" s="1"/>
      <c r="R54" s="1"/>
      <c r="S54" s="1"/>
      <c r="T54" s="1"/>
      <c r="U54" s="1"/>
      <c r="V54" s="1"/>
      <c r="W54" s="1"/>
      <c r="X54" s="1"/>
      <c r="Y54" s="1"/>
      <c r="Z54" s="1"/>
    </row>
    <row r="55">
      <c r="A55" s="1"/>
      <c r="B55" s="47" t="s">
        <v>110</v>
      </c>
      <c r="C55" s="6"/>
      <c r="D55" s="6"/>
      <c r="E55" s="6"/>
      <c r="F55" s="6"/>
      <c r="G55" s="6"/>
      <c r="H55" s="7"/>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sheetData>
  <mergeCells count="23">
    <mergeCell ref="B19:D19"/>
    <mergeCell ref="B22:D22"/>
    <mergeCell ref="B4:H4"/>
    <mergeCell ref="B5:H5"/>
    <mergeCell ref="B6:H6"/>
    <mergeCell ref="B14:H14"/>
    <mergeCell ref="B16:D16"/>
    <mergeCell ref="B17:H17"/>
    <mergeCell ref="B20:H20"/>
    <mergeCell ref="B39:D39"/>
    <mergeCell ref="B42:D42"/>
    <mergeCell ref="B51:D51"/>
    <mergeCell ref="B43:H43"/>
    <mergeCell ref="B46:H46"/>
    <mergeCell ref="B52:H52"/>
    <mergeCell ref="B55:H55"/>
    <mergeCell ref="B23:H23"/>
    <mergeCell ref="B27:H27"/>
    <mergeCell ref="B28:H28"/>
    <mergeCell ref="B30:D30"/>
    <mergeCell ref="B31:H31"/>
    <mergeCell ref="B34:H34"/>
    <mergeCell ref="B40:H40"/>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7B7B7"/>
    <outlinePr summaryBelow="0" summaryRight="0"/>
  </sheetPr>
  <sheetViews>
    <sheetView workbookViewId="0"/>
  </sheetViews>
  <sheetFormatPr customHeight="1" defaultColWidth="14.43" defaultRowHeight="15.75"/>
  <cols>
    <col customWidth="1" min="1" max="1" width="3.71"/>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111</v>
      </c>
      <c r="C2" s="3"/>
      <c r="D2" s="3"/>
      <c r="E2" s="3"/>
      <c r="F2" s="3"/>
      <c r="G2" s="3"/>
      <c r="H2" s="3"/>
      <c r="I2" s="1"/>
      <c r="J2" s="1"/>
      <c r="K2" s="1"/>
      <c r="L2" s="1"/>
      <c r="M2" s="1"/>
      <c r="N2" s="1"/>
      <c r="O2" s="1"/>
      <c r="P2" s="1"/>
      <c r="Q2" s="1"/>
      <c r="R2" s="1"/>
      <c r="S2" s="1"/>
      <c r="T2" s="1"/>
      <c r="U2" s="1"/>
      <c r="V2" s="1"/>
      <c r="W2" s="1"/>
      <c r="X2" s="1"/>
      <c r="Y2" s="1"/>
      <c r="Z2" s="1"/>
    </row>
    <row r="3">
      <c r="A3" s="1"/>
      <c r="B3" s="4"/>
      <c r="C3" s="4"/>
      <c r="D3" s="4"/>
      <c r="E3" s="4"/>
      <c r="F3" s="4"/>
      <c r="G3" s="4"/>
      <c r="H3" s="4"/>
      <c r="I3" s="1"/>
      <c r="J3" s="1"/>
      <c r="K3" s="1"/>
      <c r="L3" s="1"/>
      <c r="M3" s="1"/>
      <c r="N3" s="1"/>
      <c r="O3" s="1"/>
      <c r="P3" s="1"/>
      <c r="Q3" s="1"/>
      <c r="R3" s="1"/>
      <c r="S3" s="1"/>
      <c r="T3" s="1"/>
      <c r="U3" s="1"/>
      <c r="V3" s="1"/>
      <c r="W3" s="1"/>
      <c r="X3" s="1"/>
      <c r="Y3" s="1"/>
      <c r="Z3" s="1"/>
    </row>
    <row r="4">
      <c r="A4" s="1"/>
      <c r="B4" s="45" t="s">
        <v>112</v>
      </c>
      <c r="C4" s="6"/>
      <c r="D4" s="6"/>
      <c r="E4" s="6"/>
      <c r="F4" s="6"/>
      <c r="G4" s="6"/>
      <c r="H4" s="7"/>
      <c r="I4" s="1"/>
      <c r="J4" s="1"/>
      <c r="K4" s="1"/>
      <c r="L4" s="1"/>
      <c r="M4" s="1"/>
      <c r="N4" s="1"/>
      <c r="O4" s="1"/>
      <c r="P4" s="1"/>
      <c r="Q4" s="1"/>
      <c r="R4" s="1"/>
      <c r="S4" s="1"/>
      <c r="T4" s="1"/>
      <c r="U4" s="1"/>
      <c r="V4" s="1"/>
      <c r="W4" s="1"/>
      <c r="X4" s="1"/>
      <c r="Y4" s="1"/>
      <c r="Z4" s="1"/>
    </row>
    <row r="5">
      <c r="A5" s="1"/>
      <c r="B5" s="45"/>
      <c r="C5" s="6"/>
      <c r="D5" s="6"/>
      <c r="E5" s="6"/>
      <c r="F5" s="6"/>
      <c r="G5" s="6"/>
      <c r="H5" s="7"/>
      <c r="I5" s="1"/>
      <c r="J5" s="1"/>
      <c r="K5" s="1"/>
      <c r="L5" s="1"/>
      <c r="M5" s="1"/>
      <c r="N5" s="1"/>
      <c r="O5" s="1"/>
      <c r="P5" s="1"/>
      <c r="Q5" s="1"/>
      <c r="R5" s="1"/>
      <c r="S5" s="1"/>
      <c r="T5" s="1"/>
      <c r="U5" s="1"/>
      <c r="V5" s="1"/>
      <c r="W5" s="1"/>
      <c r="X5" s="1"/>
      <c r="Y5" s="1"/>
      <c r="Z5" s="1"/>
    </row>
    <row r="6">
      <c r="A6" s="1"/>
      <c r="B6" s="13"/>
      <c r="C6" s="1"/>
      <c r="D6" s="1"/>
      <c r="E6" s="1"/>
      <c r="F6" s="1"/>
      <c r="G6" s="1"/>
      <c r="H6" s="1"/>
      <c r="I6" s="1"/>
      <c r="J6" s="1"/>
      <c r="K6" s="1"/>
      <c r="L6" s="1"/>
      <c r="M6" s="1"/>
      <c r="N6" s="1"/>
      <c r="O6" s="1"/>
      <c r="P6" s="1"/>
      <c r="Q6" s="1"/>
      <c r="R6" s="1"/>
      <c r="S6" s="1"/>
      <c r="T6" s="1"/>
      <c r="U6" s="1"/>
      <c r="V6" s="1"/>
      <c r="W6" s="1"/>
      <c r="X6" s="1"/>
      <c r="Y6" s="1"/>
      <c r="Z6" s="1"/>
    </row>
    <row r="7">
      <c r="A7" s="1"/>
      <c r="B7" s="14" t="s">
        <v>113</v>
      </c>
      <c r="C7" s="15"/>
      <c r="D7" s="15"/>
      <c r="E7" s="57">
        <f>E18</f>
        <v>7000</v>
      </c>
      <c r="F7" s="1"/>
      <c r="G7" s="1"/>
      <c r="H7" s="1"/>
      <c r="I7" s="1"/>
      <c r="J7" s="1"/>
      <c r="K7" s="1"/>
      <c r="L7" s="1"/>
      <c r="M7" s="1"/>
      <c r="N7" s="1"/>
      <c r="O7" s="1"/>
      <c r="P7" s="1"/>
      <c r="Q7" s="1"/>
      <c r="R7" s="1"/>
      <c r="S7" s="1"/>
      <c r="T7" s="1"/>
      <c r="U7" s="1"/>
      <c r="V7" s="1"/>
      <c r="W7" s="1"/>
      <c r="X7" s="1"/>
      <c r="Y7" s="1"/>
      <c r="Z7" s="1"/>
    </row>
    <row r="8">
      <c r="A8" s="1"/>
      <c r="C8" s="15"/>
      <c r="D8" s="15"/>
      <c r="E8" s="1"/>
      <c r="F8" s="1"/>
      <c r="G8" s="1"/>
      <c r="H8" s="1"/>
      <c r="I8" s="1"/>
      <c r="J8" s="1"/>
      <c r="K8" s="1"/>
      <c r="L8" s="1"/>
      <c r="M8" s="1"/>
      <c r="N8" s="1"/>
      <c r="O8" s="1"/>
      <c r="P8" s="1"/>
      <c r="Q8" s="1"/>
      <c r="R8" s="1"/>
      <c r="S8" s="1"/>
      <c r="T8" s="1"/>
      <c r="U8" s="1"/>
      <c r="V8" s="1"/>
      <c r="W8" s="1"/>
      <c r="X8" s="1"/>
      <c r="Y8" s="1"/>
      <c r="Z8" s="1"/>
    </row>
    <row r="9">
      <c r="A9" s="1"/>
      <c r="B9" s="14" t="s">
        <v>114</v>
      </c>
      <c r="C9" s="15"/>
      <c r="D9" s="15"/>
      <c r="E9" s="57">
        <f>E46+E66</f>
        <v>260335.15</v>
      </c>
      <c r="F9" s="1"/>
      <c r="G9" s="1"/>
      <c r="H9" s="1"/>
      <c r="I9" s="1"/>
      <c r="J9" s="1"/>
      <c r="K9" s="1"/>
      <c r="L9" s="1"/>
      <c r="M9" s="1"/>
      <c r="N9" s="1"/>
      <c r="O9" s="1"/>
      <c r="P9" s="1"/>
      <c r="Q9" s="1"/>
      <c r="R9" s="1"/>
      <c r="S9" s="1"/>
      <c r="T9" s="1"/>
      <c r="U9" s="1"/>
      <c r="V9" s="1"/>
      <c r="W9" s="1"/>
      <c r="X9" s="1"/>
      <c r="Y9" s="1"/>
      <c r="Z9" s="1"/>
    </row>
    <row r="10">
      <c r="A10" s="1"/>
      <c r="B10" s="14"/>
      <c r="C10" s="15"/>
      <c r="D10" s="15"/>
      <c r="E10" s="17"/>
      <c r="F10" s="1"/>
      <c r="G10" s="1"/>
      <c r="H10" s="1"/>
      <c r="I10" s="1"/>
      <c r="J10" s="1"/>
      <c r="K10" s="1"/>
      <c r="L10" s="1"/>
      <c r="M10" s="1"/>
      <c r="N10" s="1"/>
      <c r="O10" s="1"/>
      <c r="P10" s="1"/>
      <c r="Q10" s="1"/>
      <c r="R10" s="1"/>
      <c r="S10" s="1"/>
      <c r="T10" s="1"/>
      <c r="U10" s="1"/>
      <c r="V10" s="1"/>
      <c r="W10" s="1"/>
      <c r="X10" s="1"/>
      <c r="Y10" s="1"/>
      <c r="Z10" s="1"/>
    </row>
    <row r="11">
      <c r="A11" s="1"/>
      <c r="B11" s="14" t="s">
        <v>115</v>
      </c>
      <c r="C11" s="15"/>
      <c r="D11" s="15"/>
      <c r="E11" s="57">
        <f>E27+E35+E79+E74</f>
        <v>35773.853</v>
      </c>
      <c r="F11" s="1"/>
      <c r="G11" s="1"/>
      <c r="H11" s="1"/>
      <c r="I11" s="1"/>
      <c r="J11" s="1"/>
      <c r="K11" s="1"/>
      <c r="L11" s="1"/>
      <c r="M11" s="1"/>
      <c r="N11" s="1"/>
      <c r="O11" s="1"/>
      <c r="P11" s="1"/>
      <c r="Q11" s="1"/>
      <c r="R11" s="1"/>
      <c r="S11" s="1"/>
      <c r="T11" s="1"/>
      <c r="U11" s="1"/>
      <c r="V11" s="1"/>
      <c r="W11" s="1"/>
      <c r="X11" s="1"/>
      <c r="Y11" s="1"/>
      <c r="Z11" s="1"/>
    </row>
    <row r="12">
      <c r="A12" s="1"/>
      <c r="B12" s="14"/>
      <c r="C12" s="15"/>
      <c r="D12" s="15"/>
      <c r="E12" s="1"/>
      <c r="F12" s="1"/>
      <c r="G12" s="1"/>
      <c r="H12" s="1"/>
      <c r="I12" s="1"/>
      <c r="J12" s="1"/>
      <c r="K12" s="1"/>
      <c r="L12" s="1"/>
      <c r="M12" s="1"/>
      <c r="N12" s="1"/>
      <c r="O12" s="1"/>
      <c r="P12" s="1"/>
      <c r="Q12" s="1"/>
      <c r="R12" s="1"/>
      <c r="S12" s="1"/>
      <c r="T12" s="1"/>
      <c r="U12" s="1"/>
      <c r="V12" s="1"/>
      <c r="W12" s="1"/>
      <c r="X12" s="1"/>
      <c r="Y12" s="1"/>
      <c r="Z12" s="1"/>
    </row>
    <row r="13">
      <c r="A13" s="1"/>
      <c r="B13" s="14" t="s">
        <v>116</v>
      </c>
      <c r="C13" s="15"/>
      <c r="D13" s="15"/>
      <c r="E13" s="58">
        <f>E18+E27+E35+E46+E66+E74+E79</f>
        <v>303109.003</v>
      </c>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9" t="s">
        <v>117</v>
      </c>
      <c r="C16" s="10"/>
      <c r="D16" s="10"/>
      <c r="E16" s="10"/>
      <c r="F16" s="10"/>
      <c r="G16" s="10"/>
      <c r="H16" s="10"/>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3" t="s">
        <v>118</v>
      </c>
      <c r="D18" s="1"/>
      <c r="E18" s="50">
        <v>7000.0</v>
      </c>
      <c r="F18" s="1"/>
      <c r="G18" s="1"/>
      <c r="H18" s="1"/>
      <c r="I18" s="1"/>
      <c r="J18" s="1"/>
      <c r="K18" s="1"/>
      <c r="L18" s="1"/>
      <c r="M18" s="1"/>
      <c r="N18" s="1"/>
      <c r="O18" s="1"/>
      <c r="P18" s="1"/>
      <c r="Q18" s="1"/>
      <c r="R18" s="1"/>
      <c r="S18" s="1"/>
      <c r="T18" s="1"/>
      <c r="U18" s="1"/>
      <c r="V18" s="1"/>
      <c r="W18" s="1"/>
      <c r="X18" s="1"/>
      <c r="Y18" s="1"/>
      <c r="Z18" s="1"/>
    </row>
    <row r="19">
      <c r="A19" s="1"/>
      <c r="B19" s="47" t="s">
        <v>119</v>
      </c>
      <c r="C19" s="6"/>
      <c r="D19" s="6"/>
      <c r="E19" s="6"/>
      <c r="F19" s="6"/>
      <c r="G19" s="6"/>
      <c r="H19" s="7"/>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c r="A21" s="1"/>
      <c r="B21" s="1"/>
      <c r="C21" s="1"/>
      <c r="D21" s="1"/>
      <c r="E21" s="1"/>
      <c r="F21" s="1"/>
      <c r="G21" s="1"/>
      <c r="H21" s="1"/>
      <c r="I21" s="1"/>
      <c r="J21" s="1"/>
      <c r="K21" s="1"/>
      <c r="L21" s="1"/>
      <c r="M21" s="1"/>
      <c r="N21" s="1"/>
      <c r="O21" s="1"/>
      <c r="P21" s="1"/>
      <c r="Q21" s="1"/>
      <c r="R21" s="1"/>
      <c r="S21" s="1"/>
      <c r="T21" s="1"/>
      <c r="U21" s="1"/>
      <c r="V21" s="1"/>
      <c r="W21" s="1"/>
      <c r="X21" s="1"/>
      <c r="Y21" s="1"/>
      <c r="Z21" s="1"/>
    </row>
    <row r="22">
      <c r="A22" s="59"/>
      <c r="B22" s="60" t="s">
        <v>120</v>
      </c>
      <c r="C22" s="61"/>
      <c r="D22" s="61"/>
      <c r="E22" s="61"/>
      <c r="F22" s="61"/>
      <c r="G22" s="61"/>
      <c r="H22" s="61"/>
      <c r="I22" s="62"/>
      <c r="J22" s="62"/>
      <c r="K22" s="62"/>
      <c r="L22" s="62"/>
      <c r="M22" s="62"/>
      <c r="N22" s="62"/>
      <c r="O22" s="62"/>
      <c r="P22" s="62"/>
      <c r="Q22" s="62"/>
      <c r="R22" s="62"/>
      <c r="S22" s="62"/>
      <c r="T22" s="62"/>
      <c r="U22" s="62"/>
      <c r="V22" s="62"/>
      <c r="W22" s="62"/>
      <c r="X22" s="62"/>
      <c r="Y22" s="62"/>
      <c r="Z22" s="62"/>
    </row>
    <row r="23">
      <c r="A23" s="63"/>
      <c r="B23" s="64"/>
      <c r="C23" s="65"/>
      <c r="D23" s="65"/>
      <c r="E23" s="66"/>
      <c r="F23" s="65"/>
      <c r="G23" s="65"/>
      <c r="H23" s="65"/>
      <c r="I23" s="65"/>
      <c r="J23" s="65"/>
      <c r="K23" s="65"/>
      <c r="L23" s="65"/>
      <c r="M23" s="65"/>
      <c r="N23" s="65"/>
      <c r="O23" s="65"/>
      <c r="P23" s="65"/>
      <c r="Q23" s="65"/>
      <c r="R23" s="65"/>
      <c r="S23" s="65"/>
      <c r="T23" s="65"/>
      <c r="U23" s="65"/>
      <c r="V23" s="65"/>
      <c r="W23" s="65"/>
      <c r="X23" s="65"/>
      <c r="Y23" s="65"/>
      <c r="Z23" s="65"/>
    </row>
    <row r="24">
      <c r="A24" s="63"/>
      <c r="B24" s="67" t="s">
        <v>121</v>
      </c>
      <c r="C24" s="65"/>
      <c r="D24" s="68"/>
      <c r="E24" s="69">
        <v>0.13</v>
      </c>
      <c r="F24" s="65"/>
      <c r="G24" s="65"/>
      <c r="H24" s="65"/>
      <c r="I24" s="65"/>
      <c r="J24" s="65"/>
      <c r="K24" s="65"/>
      <c r="L24" s="65"/>
      <c r="M24" s="65"/>
      <c r="N24" s="65"/>
      <c r="O24" s="65"/>
      <c r="P24" s="65"/>
      <c r="Q24" s="65"/>
      <c r="R24" s="65"/>
      <c r="S24" s="65"/>
      <c r="T24" s="65"/>
      <c r="U24" s="65"/>
      <c r="V24" s="65"/>
      <c r="W24" s="65"/>
      <c r="X24" s="65"/>
      <c r="Y24" s="65"/>
      <c r="Z24" s="65"/>
    </row>
    <row r="25">
      <c r="A25" s="63"/>
      <c r="B25" s="70" t="s">
        <v>122</v>
      </c>
      <c r="C25" s="71"/>
      <c r="D25" s="71"/>
      <c r="E25" s="71"/>
      <c r="F25" s="71"/>
      <c r="G25" s="71"/>
      <c r="H25" s="72"/>
      <c r="I25" s="65"/>
      <c r="J25" s="65"/>
      <c r="K25" s="65"/>
      <c r="L25" s="65"/>
      <c r="M25" s="65"/>
      <c r="N25" s="65"/>
      <c r="O25" s="65"/>
      <c r="P25" s="65"/>
      <c r="Q25" s="65"/>
      <c r="R25" s="65"/>
      <c r="S25" s="65"/>
      <c r="T25" s="65"/>
      <c r="U25" s="65"/>
      <c r="V25" s="65"/>
      <c r="W25" s="65"/>
      <c r="X25" s="65"/>
      <c r="Y25" s="65"/>
      <c r="Z25" s="65"/>
    </row>
    <row r="26">
      <c r="A26" s="63"/>
      <c r="B26" s="64"/>
      <c r="C26" s="65"/>
      <c r="D26" s="65"/>
      <c r="E26" s="65"/>
      <c r="F26" s="65"/>
      <c r="G26" s="65"/>
      <c r="H26" s="65"/>
      <c r="I26" s="65"/>
      <c r="J26" s="65"/>
      <c r="K26" s="65"/>
      <c r="L26" s="65"/>
      <c r="M26" s="65"/>
      <c r="N26" s="65"/>
      <c r="O26" s="65"/>
      <c r="P26" s="65"/>
      <c r="Q26" s="65"/>
      <c r="R26" s="65"/>
      <c r="S26" s="65"/>
      <c r="T26" s="65"/>
      <c r="U26" s="65"/>
      <c r="V26" s="65"/>
      <c r="W26" s="65"/>
      <c r="X26" s="65"/>
      <c r="Y26" s="65"/>
      <c r="Z26" s="65"/>
    </row>
    <row r="27">
      <c r="A27" s="63"/>
      <c r="B27" s="73" t="s">
        <v>123</v>
      </c>
      <c r="C27" s="74"/>
      <c r="D27" s="75"/>
      <c r="E27" s="58">
        <f>E24*Products!E33</f>
        <v>9374.95</v>
      </c>
      <c r="F27" s="76"/>
      <c r="G27" s="65"/>
      <c r="H27" s="65"/>
      <c r="I27" s="65"/>
      <c r="J27" s="65"/>
      <c r="K27" s="65"/>
      <c r="L27" s="65"/>
      <c r="M27" s="65"/>
      <c r="N27" s="65"/>
      <c r="O27" s="65"/>
      <c r="P27" s="65"/>
      <c r="Q27" s="65"/>
      <c r="R27" s="65"/>
      <c r="S27" s="65"/>
      <c r="T27" s="65"/>
      <c r="U27" s="65"/>
      <c r="V27" s="65"/>
      <c r="W27" s="65"/>
      <c r="X27" s="65"/>
      <c r="Y27" s="65"/>
      <c r="Z27" s="65"/>
    </row>
    <row r="28">
      <c r="A28" s="63"/>
      <c r="B28" s="64"/>
      <c r="C28" s="65"/>
      <c r="D28" s="65"/>
      <c r="E28" s="65"/>
      <c r="F28" s="65"/>
      <c r="G28" s="65"/>
      <c r="H28" s="65"/>
      <c r="I28" s="65"/>
      <c r="J28" s="65"/>
      <c r="K28" s="65"/>
      <c r="L28" s="65"/>
      <c r="M28" s="65"/>
      <c r="N28" s="65"/>
      <c r="O28" s="65"/>
      <c r="P28" s="65"/>
      <c r="Q28" s="65"/>
      <c r="R28" s="65"/>
      <c r="S28" s="65"/>
      <c r="T28" s="65"/>
      <c r="U28" s="65"/>
      <c r="V28" s="65"/>
      <c r="W28" s="65"/>
      <c r="X28" s="65"/>
      <c r="Y28" s="65"/>
      <c r="Z28" s="65"/>
    </row>
    <row r="29">
      <c r="A29" s="1"/>
      <c r="B29" s="46"/>
      <c r="C29" s="12"/>
      <c r="D29" s="12"/>
      <c r="E29" s="12"/>
      <c r="F29" s="12"/>
      <c r="G29" s="12"/>
      <c r="H29" s="12"/>
      <c r="I29" s="1"/>
      <c r="J29" s="1"/>
      <c r="K29" s="1"/>
      <c r="L29" s="1"/>
      <c r="M29" s="1"/>
      <c r="N29" s="1"/>
      <c r="O29" s="1"/>
      <c r="P29" s="1"/>
      <c r="Q29" s="1"/>
      <c r="R29" s="1"/>
      <c r="S29" s="1"/>
      <c r="T29" s="1"/>
      <c r="U29" s="1"/>
      <c r="V29" s="1"/>
      <c r="W29" s="1"/>
      <c r="X29" s="1"/>
      <c r="Y29" s="1"/>
      <c r="Z29" s="1"/>
    </row>
    <row r="30">
      <c r="A30" s="1"/>
      <c r="B30" s="9" t="s">
        <v>124</v>
      </c>
      <c r="C30" s="10"/>
      <c r="D30" s="10"/>
      <c r="E30" s="10"/>
      <c r="F30" s="10"/>
      <c r="G30" s="10"/>
      <c r="H30" s="10"/>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3" t="s">
        <v>125</v>
      </c>
      <c r="C32" s="1"/>
      <c r="D32" s="1"/>
      <c r="E32" s="48">
        <v>0.32</v>
      </c>
      <c r="F32" s="1"/>
      <c r="G32" s="1"/>
      <c r="H32" s="1"/>
      <c r="I32" s="1"/>
      <c r="J32" s="1"/>
      <c r="K32" s="1"/>
      <c r="L32" s="1"/>
      <c r="M32" s="1"/>
      <c r="N32" s="1"/>
      <c r="O32" s="1"/>
      <c r="P32" s="1"/>
      <c r="Q32" s="1"/>
      <c r="R32" s="1"/>
      <c r="S32" s="1"/>
      <c r="T32" s="1"/>
      <c r="U32" s="1"/>
      <c r="V32" s="1"/>
      <c r="W32" s="1"/>
      <c r="X32" s="1"/>
      <c r="Y32" s="1"/>
      <c r="Z32" s="1"/>
    </row>
    <row r="33">
      <c r="A33" s="1"/>
      <c r="B33" s="47" t="s">
        <v>126</v>
      </c>
      <c r="C33" s="6"/>
      <c r="D33" s="6"/>
      <c r="E33" s="6"/>
      <c r="F33" s="6"/>
      <c r="G33" s="6"/>
      <c r="H33" s="7"/>
      <c r="I33" s="1"/>
      <c r="J33" s="1"/>
      <c r="K33" s="1"/>
      <c r="L33" s="1"/>
      <c r="M33" s="1"/>
      <c r="N33" s="1"/>
      <c r="O33" s="1"/>
      <c r="P33" s="1"/>
      <c r="Q33" s="1"/>
      <c r="R33" s="1"/>
      <c r="S33" s="1"/>
      <c r="T33" s="1"/>
      <c r="U33" s="1"/>
      <c r="V33" s="1"/>
      <c r="W33" s="1"/>
      <c r="X33" s="1"/>
      <c r="Y33" s="1"/>
      <c r="Z33" s="1"/>
    </row>
    <row r="34">
      <c r="A34" s="1"/>
      <c r="B34" s="13"/>
      <c r="C34" s="77"/>
      <c r="D34" s="77"/>
      <c r="E34" s="76"/>
      <c r="F34" s="77"/>
      <c r="G34" s="77"/>
      <c r="H34" s="77"/>
      <c r="I34" s="1"/>
      <c r="J34" s="1"/>
      <c r="K34" s="1"/>
      <c r="L34" s="1"/>
      <c r="M34" s="1"/>
      <c r="N34" s="1"/>
      <c r="O34" s="1"/>
      <c r="P34" s="1"/>
      <c r="Q34" s="1"/>
      <c r="R34" s="1"/>
      <c r="S34" s="1"/>
      <c r="T34" s="1"/>
      <c r="U34" s="1"/>
      <c r="V34" s="1"/>
      <c r="W34" s="1"/>
      <c r="X34" s="1"/>
      <c r="Y34" s="1"/>
      <c r="Z34" s="1"/>
    </row>
    <row r="35">
      <c r="A35" s="1"/>
      <c r="B35" s="14" t="s">
        <v>127</v>
      </c>
      <c r="C35" s="15"/>
      <c r="D35" s="15"/>
      <c r="E35" s="20">
        <f>E32*Products!E33</f>
        <v>23076.8</v>
      </c>
      <c r="F35" s="53"/>
      <c r="G35" s="1"/>
      <c r="H35" s="1"/>
      <c r="I35" s="1"/>
      <c r="J35" s="1"/>
      <c r="K35" s="1"/>
      <c r="L35" s="1"/>
      <c r="M35" s="1"/>
      <c r="N35" s="1"/>
      <c r="O35" s="1"/>
      <c r="P35" s="1"/>
      <c r="Q35" s="1"/>
      <c r="R35" s="1"/>
      <c r="S35" s="1"/>
      <c r="T35" s="1"/>
      <c r="U35" s="1"/>
      <c r="V35" s="1"/>
      <c r="W35" s="1"/>
      <c r="X35" s="1"/>
      <c r="Y35" s="1"/>
      <c r="Z35" s="1"/>
    </row>
    <row r="36">
      <c r="A36" s="1"/>
      <c r="B36" s="13"/>
      <c r="C36" s="77"/>
      <c r="D36" s="77"/>
      <c r="E36" s="76"/>
      <c r="F36" s="77"/>
      <c r="G36" s="1"/>
      <c r="H36" s="77"/>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9" t="s">
        <v>128</v>
      </c>
      <c r="C38" s="10"/>
      <c r="D38" s="10"/>
      <c r="E38" s="10"/>
      <c r="F38" s="10"/>
      <c r="G38" s="10"/>
      <c r="H38" s="10"/>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3" t="s">
        <v>129</v>
      </c>
      <c r="C40" s="1"/>
      <c r="D40" s="1"/>
      <c r="E40" s="48">
        <v>2.45</v>
      </c>
      <c r="F40" s="1"/>
      <c r="G40" s="1"/>
      <c r="H40" s="1"/>
      <c r="I40" s="1"/>
      <c r="J40" s="1"/>
      <c r="K40" s="1"/>
      <c r="L40" s="1"/>
      <c r="M40" s="1"/>
      <c r="N40" s="1"/>
      <c r="O40" s="1"/>
      <c r="P40" s="1"/>
      <c r="Q40" s="1"/>
      <c r="R40" s="1"/>
      <c r="S40" s="1"/>
      <c r="T40" s="1"/>
      <c r="U40" s="1"/>
      <c r="V40" s="1"/>
      <c r="W40" s="1"/>
      <c r="X40" s="1"/>
      <c r="Y40" s="1"/>
      <c r="Z40" s="1"/>
    </row>
    <row r="41">
      <c r="A41" s="1"/>
      <c r="B41" s="70" t="s">
        <v>130</v>
      </c>
      <c r="C41" s="71"/>
      <c r="D41" s="71"/>
      <c r="E41" s="71"/>
      <c r="F41" s="71"/>
      <c r="G41" s="71"/>
      <c r="H41" s="72"/>
      <c r="I41" s="1"/>
      <c r="J41" s="1"/>
      <c r="K41" s="1"/>
      <c r="L41" s="1"/>
      <c r="M41" s="1"/>
      <c r="N41" s="1"/>
      <c r="O41" s="1"/>
      <c r="P41" s="1"/>
      <c r="Q41" s="1"/>
      <c r="R41" s="1"/>
      <c r="S41" s="1"/>
      <c r="T41" s="1"/>
      <c r="U41" s="1"/>
      <c r="V41" s="1"/>
      <c r="W41" s="1"/>
      <c r="X41" s="1"/>
      <c r="Y41" s="1"/>
      <c r="Z41" s="1"/>
    </row>
    <row r="42">
      <c r="A42" s="1"/>
      <c r="B42" s="13"/>
      <c r="C42" s="77"/>
      <c r="D42" s="77"/>
      <c r="E42" s="76"/>
      <c r="F42" s="77"/>
      <c r="G42" s="77"/>
      <c r="H42" s="77"/>
      <c r="I42" s="1"/>
      <c r="J42" s="1"/>
      <c r="K42" s="1"/>
      <c r="L42" s="1"/>
      <c r="M42" s="1"/>
      <c r="N42" s="1"/>
      <c r="O42" s="1"/>
      <c r="P42" s="1"/>
      <c r="Q42" s="1"/>
      <c r="R42" s="1"/>
      <c r="S42" s="1"/>
      <c r="T42" s="1"/>
      <c r="U42" s="1"/>
      <c r="V42" s="1"/>
      <c r="W42" s="1"/>
      <c r="X42" s="1"/>
      <c r="Y42" s="1"/>
      <c r="Z42" s="1"/>
    </row>
    <row r="43">
      <c r="A43" s="1"/>
      <c r="B43" s="13" t="s">
        <v>131</v>
      </c>
      <c r="C43" s="77"/>
      <c r="D43" s="77"/>
      <c r="E43" s="48">
        <v>0.32</v>
      </c>
      <c r="F43" s="77"/>
      <c r="G43" s="76"/>
      <c r="H43" s="77"/>
      <c r="I43" s="1"/>
      <c r="J43" s="1"/>
      <c r="K43" s="1"/>
      <c r="L43" s="1"/>
      <c r="M43" s="1"/>
      <c r="N43" s="1"/>
      <c r="O43" s="1"/>
      <c r="P43" s="1"/>
      <c r="Q43" s="1"/>
      <c r="R43" s="1"/>
      <c r="S43" s="1"/>
      <c r="T43" s="1"/>
      <c r="U43" s="1"/>
      <c r="V43" s="1"/>
      <c r="W43" s="1"/>
      <c r="X43" s="1"/>
      <c r="Y43" s="1"/>
      <c r="Z43" s="1"/>
    </row>
    <row r="44">
      <c r="A44" s="1"/>
      <c r="B44" s="78" t="s">
        <v>132</v>
      </c>
      <c r="C44" s="71"/>
      <c r="D44" s="71"/>
      <c r="E44" s="71"/>
      <c r="F44" s="71"/>
      <c r="G44" s="71"/>
      <c r="H44" s="72"/>
      <c r="I44" s="1"/>
      <c r="J44" s="1"/>
      <c r="K44" s="1"/>
      <c r="L44" s="1"/>
      <c r="M44" s="1"/>
      <c r="N44" s="1"/>
      <c r="O44" s="1"/>
      <c r="P44" s="1"/>
      <c r="Q44" s="1"/>
      <c r="R44" s="1"/>
      <c r="S44" s="1"/>
      <c r="T44" s="1"/>
      <c r="U44" s="1"/>
      <c r="V44" s="1"/>
      <c r="W44" s="1"/>
      <c r="X44" s="1"/>
      <c r="Y44" s="1"/>
      <c r="Z44" s="1"/>
    </row>
    <row r="45">
      <c r="A45" s="1"/>
      <c r="B45" s="13"/>
      <c r="C45" s="76"/>
      <c r="D45" s="76"/>
      <c r="E45" s="76"/>
      <c r="F45" s="79"/>
      <c r="G45" s="76"/>
      <c r="H45" s="76"/>
      <c r="I45" s="1"/>
      <c r="J45" s="1"/>
      <c r="K45" s="1"/>
      <c r="L45" s="1"/>
      <c r="M45" s="1"/>
      <c r="N45" s="1"/>
      <c r="O45" s="1"/>
      <c r="P45" s="1"/>
      <c r="Q45" s="1"/>
      <c r="R45" s="1"/>
      <c r="S45" s="1"/>
      <c r="T45" s="1"/>
      <c r="U45" s="1"/>
      <c r="V45" s="1"/>
      <c r="W45" s="1"/>
      <c r="X45" s="1"/>
      <c r="Y45" s="1"/>
      <c r="Z45" s="1"/>
    </row>
    <row r="46">
      <c r="A46" s="1"/>
      <c r="B46" s="14" t="s">
        <v>133</v>
      </c>
      <c r="C46" s="15"/>
      <c r="D46" s="15"/>
      <c r="E46" s="20">
        <f>(E40*Products!E33)+(E43*Products!E33)</f>
        <v>199758.55</v>
      </c>
      <c r="F46" s="53"/>
      <c r="G46" s="76"/>
      <c r="H46" s="1"/>
      <c r="I46" s="1"/>
      <c r="J46" s="1"/>
      <c r="K46" s="1"/>
      <c r="L46" s="1"/>
      <c r="M46" s="1"/>
      <c r="N46" s="1"/>
      <c r="O46" s="1"/>
      <c r="P46" s="1"/>
      <c r="Q46" s="1"/>
      <c r="R46" s="1"/>
      <c r="S46" s="1"/>
      <c r="T46" s="1"/>
      <c r="U46" s="1"/>
      <c r="V46" s="1"/>
      <c r="W46" s="1"/>
      <c r="X46" s="1"/>
      <c r="Y46" s="1"/>
      <c r="Z46" s="1"/>
    </row>
    <row r="47">
      <c r="A47" s="1"/>
      <c r="B47" s="13"/>
      <c r="C47" s="76"/>
      <c r="D47" s="76"/>
      <c r="E47" s="76"/>
      <c r="F47" s="79"/>
      <c r="G47" s="76"/>
      <c r="H47" s="76"/>
      <c r="I47" s="1"/>
      <c r="J47" s="1"/>
      <c r="K47" s="1"/>
      <c r="L47" s="1"/>
      <c r="M47" s="1"/>
      <c r="N47" s="1"/>
      <c r="O47" s="1"/>
      <c r="P47" s="1"/>
      <c r="Q47" s="1"/>
      <c r="R47" s="1"/>
      <c r="S47" s="1"/>
      <c r="T47" s="1"/>
      <c r="U47" s="1"/>
      <c r="V47" s="1"/>
      <c r="W47" s="1"/>
      <c r="X47" s="1"/>
      <c r="Y47" s="1"/>
      <c r="Z47" s="1"/>
    </row>
    <row r="48">
      <c r="A48" s="1"/>
      <c r="B48" s="80"/>
      <c r="C48" s="81"/>
      <c r="D48" s="81"/>
      <c r="E48" s="81"/>
      <c r="F48" s="81"/>
      <c r="G48" s="81"/>
      <c r="H48" s="81"/>
      <c r="I48" s="1"/>
      <c r="J48" s="1"/>
      <c r="K48" s="1"/>
      <c r="L48" s="1"/>
      <c r="M48" s="1"/>
      <c r="N48" s="1"/>
      <c r="O48" s="1"/>
      <c r="P48" s="1"/>
      <c r="Q48" s="1"/>
      <c r="R48" s="1"/>
      <c r="S48" s="1"/>
      <c r="T48" s="1"/>
      <c r="U48" s="1"/>
      <c r="V48" s="1"/>
      <c r="W48" s="1"/>
      <c r="X48" s="1"/>
      <c r="Y48" s="1"/>
      <c r="Z48" s="1"/>
    </row>
    <row r="49">
      <c r="A49" s="1"/>
      <c r="B49" s="9" t="s">
        <v>134</v>
      </c>
      <c r="C49" s="10"/>
      <c r="D49" s="10"/>
      <c r="E49" s="10"/>
      <c r="F49" s="10"/>
      <c r="G49" s="10"/>
      <c r="H49" s="10"/>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3" t="s">
        <v>135</v>
      </c>
      <c r="C51" s="1"/>
      <c r="D51" s="1"/>
      <c r="E51" s="48">
        <v>2.1</v>
      </c>
      <c r="F51" s="1"/>
      <c r="G51" s="1"/>
      <c r="H51" s="1"/>
      <c r="I51" s="1"/>
      <c r="J51" s="1"/>
      <c r="K51" s="1"/>
      <c r="L51" s="1"/>
      <c r="M51" s="1"/>
      <c r="N51" s="1"/>
      <c r="O51" s="1"/>
      <c r="P51" s="1"/>
      <c r="Q51" s="1"/>
      <c r="R51" s="1"/>
      <c r="S51" s="1"/>
      <c r="T51" s="1"/>
      <c r="U51" s="1"/>
      <c r="V51" s="1"/>
      <c r="W51" s="1"/>
      <c r="X51" s="1"/>
      <c r="Y51" s="1"/>
      <c r="Z51" s="1"/>
    </row>
    <row r="52">
      <c r="A52" s="1"/>
      <c r="B52" s="78" t="s">
        <v>136</v>
      </c>
      <c r="C52" s="71"/>
      <c r="D52" s="71"/>
      <c r="E52" s="71"/>
      <c r="F52" s="71"/>
      <c r="G52" s="71"/>
      <c r="H52" s="72"/>
      <c r="I52" s="1"/>
      <c r="J52" s="1"/>
      <c r="K52" s="1"/>
      <c r="L52" s="1"/>
      <c r="M52" s="1"/>
      <c r="N52" s="1"/>
      <c r="O52" s="1"/>
      <c r="P52" s="1"/>
      <c r="Q52" s="1"/>
      <c r="R52" s="1"/>
      <c r="S52" s="1"/>
      <c r="T52" s="1"/>
      <c r="U52" s="1"/>
      <c r="V52" s="1"/>
      <c r="W52" s="1"/>
      <c r="X52" s="1"/>
      <c r="Y52" s="1"/>
      <c r="Z52" s="1"/>
    </row>
    <row r="53">
      <c r="A53" s="1"/>
      <c r="B53" s="13"/>
      <c r="C53" s="1"/>
      <c r="D53" s="1"/>
      <c r="E53" s="1"/>
      <c r="F53" s="1"/>
      <c r="G53" s="1"/>
      <c r="H53" s="1"/>
      <c r="I53" s="1"/>
      <c r="J53" s="1"/>
      <c r="K53" s="1"/>
      <c r="L53" s="1"/>
      <c r="M53" s="1"/>
      <c r="N53" s="1"/>
      <c r="O53" s="1"/>
      <c r="P53" s="1"/>
      <c r="Q53" s="1"/>
      <c r="R53" s="1"/>
      <c r="S53" s="1"/>
      <c r="T53" s="1"/>
      <c r="U53" s="1"/>
      <c r="V53" s="1"/>
      <c r="W53" s="1"/>
      <c r="X53" s="1"/>
      <c r="Y53" s="1"/>
      <c r="Z53" s="1"/>
    </row>
    <row r="54">
      <c r="A54" s="1"/>
      <c r="B54" s="13" t="s">
        <v>107</v>
      </c>
      <c r="C54" s="1"/>
      <c r="D54" s="1"/>
      <c r="E54" s="82">
        <f>Products!E51</f>
        <v>0.25</v>
      </c>
      <c r="F54" s="1"/>
      <c r="G54" s="1"/>
      <c r="H54" s="1"/>
      <c r="I54" s="1"/>
      <c r="J54" s="1"/>
      <c r="K54" s="1"/>
      <c r="L54" s="1"/>
      <c r="M54" s="1"/>
      <c r="N54" s="1"/>
      <c r="O54" s="1"/>
      <c r="P54" s="1"/>
      <c r="Q54" s="1"/>
      <c r="R54" s="1"/>
      <c r="S54" s="1"/>
      <c r="T54" s="1"/>
      <c r="U54" s="1"/>
      <c r="V54" s="1"/>
      <c r="W54" s="1"/>
      <c r="X54" s="1"/>
      <c r="Y54" s="1"/>
      <c r="Z54" s="1"/>
    </row>
    <row r="55">
      <c r="A55" s="1"/>
      <c r="B55" s="78" t="s">
        <v>137</v>
      </c>
      <c r="C55" s="71"/>
      <c r="D55" s="71"/>
      <c r="E55" s="71"/>
      <c r="F55" s="71"/>
      <c r="G55" s="71"/>
      <c r="H55" s="72"/>
      <c r="I55" s="1"/>
      <c r="J55" s="1"/>
      <c r="K55" s="1"/>
      <c r="L55" s="1"/>
      <c r="M55" s="1"/>
      <c r="N55" s="1"/>
      <c r="O55" s="1"/>
      <c r="P55" s="1"/>
      <c r="Q55" s="1"/>
      <c r="R55" s="1"/>
      <c r="S55" s="1"/>
      <c r="T55" s="1"/>
      <c r="U55" s="1"/>
      <c r="V55" s="1"/>
      <c r="W55" s="1"/>
      <c r="X55" s="1"/>
      <c r="Y55" s="1"/>
      <c r="Z55" s="1"/>
    </row>
    <row r="56">
      <c r="A56" s="1"/>
      <c r="B56" s="83"/>
      <c r="C56" s="76"/>
      <c r="D56" s="76"/>
      <c r="E56" s="83"/>
      <c r="F56" s="76"/>
      <c r="G56" s="76"/>
      <c r="H56" s="76"/>
      <c r="I56" s="1"/>
      <c r="J56" s="1"/>
      <c r="K56" s="1"/>
      <c r="L56" s="1"/>
      <c r="M56" s="1"/>
      <c r="N56" s="1"/>
      <c r="O56" s="1"/>
      <c r="P56" s="1"/>
      <c r="Q56" s="1"/>
      <c r="R56" s="1"/>
      <c r="S56" s="1"/>
      <c r="T56" s="1"/>
      <c r="U56" s="1"/>
      <c r="V56" s="1"/>
      <c r="W56" s="1"/>
      <c r="X56" s="1"/>
      <c r="Y56" s="1"/>
      <c r="Z56" s="1"/>
    </row>
    <row r="57">
      <c r="A57" s="1"/>
      <c r="B57" s="83" t="s">
        <v>138</v>
      </c>
      <c r="C57" s="76"/>
      <c r="D57" s="76"/>
      <c r="E57" s="52">
        <f>Products!E33*Products!E45</f>
        <v>115384</v>
      </c>
      <c r="F57" s="76"/>
      <c r="G57" s="76"/>
      <c r="H57" s="76"/>
      <c r="I57" s="1"/>
      <c r="J57" s="1"/>
      <c r="K57" s="1"/>
      <c r="L57" s="1"/>
      <c r="M57" s="1"/>
      <c r="N57" s="1"/>
      <c r="O57" s="1"/>
      <c r="P57" s="1"/>
      <c r="Q57" s="1"/>
      <c r="R57" s="1"/>
      <c r="S57" s="1"/>
      <c r="T57" s="1"/>
      <c r="U57" s="1"/>
      <c r="V57" s="1"/>
      <c r="W57" s="1"/>
      <c r="X57" s="1"/>
      <c r="Y57" s="1"/>
      <c r="Z57" s="1"/>
    </row>
    <row r="58">
      <c r="A58" s="1"/>
      <c r="B58" s="78" t="s">
        <v>139</v>
      </c>
      <c r="C58" s="71"/>
      <c r="D58" s="71"/>
      <c r="E58" s="71"/>
      <c r="F58" s="71"/>
      <c r="G58" s="71"/>
      <c r="H58" s="72"/>
      <c r="I58" s="1"/>
      <c r="J58" s="1"/>
      <c r="K58" s="1"/>
      <c r="L58" s="1"/>
      <c r="M58" s="1"/>
      <c r="N58" s="1"/>
      <c r="O58" s="1"/>
      <c r="P58" s="1"/>
      <c r="Q58" s="1"/>
      <c r="R58" s="1"/>
      <c r="S58" s="1"/>
      <c r="T58" s="1"/>
      <c r="U58" s="1"/>
      <c r="V58" s="1"/>
      <c r="W58" s="1"/>
      <c r="X58" s="1"/>
      <c r="Y58" s="1"/>
      <c r="Z58" s="1"/>
    </row>
    <row r="59">
      <c r="A59" s="1"/>
      <c r="B59" s="83"/>
      <c r="C59" s="83"/>
      <c r="D59" s="76"/>
      <c r="E59" s="83"/>
      <c r="F59" s="76"/>
      <c r="G59" s="76"/>
      <c r="H59" s="76"/>
      <c r="I59" s="1"/>
      <c r="J59" s="1"/>
      <c r="K59" s="1"/>
      <c r="L59" s="1"/>
      <c r="M59" s="1"/>
      <c r="N59" s="1"/>
      <c r="O59" s="1"/>
      <c r="P59" s="1"/>
      <c r="Q59" s="1"/>
      <c r="R59" s="1"/>
      <c r="S59" s="1"/>
      <c r="T59" s="1"/>
      <c r="U59" s="1"/>
      <c r="V59" s="1"/>
      <c r="W59" s="1"/>
      <c r="X59" s="1"/>
      <c r="Y59" s="1"/>
      <c r="Z59" s="1"/>
    </row>
    <row r="60">
      <c r="A60" s="1"/>
      <c r="B60" s="83" t="s">
        <v>140</v>
      </c>
      <c r="C60" s="83"/>
      <c r="D60" s="1"/>
      <c r="E60" s="84" t="s">
        <v>141</v>
      </c>
      <c r="F60" s="71"/>
      <c r="G60" s="72"/>
      <c r="H60" s="1"/>
      <c r="J60" s="1"/>
      <c r="K60" s="1"/>
      <c r="L60" s="1"/>
      <c r="M60" s="1"/>
      <c r="N60" s="1"/>
      <c r="O60" s="1"/>
      <c r="P60" s="1"/>
      <c r="Q60" s="1"/>
      <c r="R60" s="1"/>
      <c r="S60" s="1"/>
      <c r="T60" s="1"/>
      <c r="U60" s="1"/>
      <c r="V60" s="1"/>
      <c r="W60" s="1"/>
      <c r="X60" s="1"/>
      <c r="Y60" s="1"/>
      <c r="Z60" s="1"/>
    </row>
    <row r="61">
      <c r="A61" s="1"/>
      <c r="B61" s="78" t="s">
        <v>142</v>
      </c>
      <c r="C61" s="71"/>
      <c r="D61" s="71"/>
      <c r="E61" s="71"/>
      <c r="F61" s="71"/>
      <c r="G61" s="71"/>
      <c r="H61" s="72"/>
      <c r="I61" s="1"/>
      <c r="J61" s="1"/>
      <c r="K61" s="1"/>
      <c r="L61" s="1"/>
      <c r="M61" s="1"/>
      <c r="N61" s="1"/>
      <c r="O61" s="1"/>
      <c r="P61" s="1"/>
      <c r="Q61" s="1"/>
      <c r="R61" s="1"/>
      <c r="S61" s="1"/>
      <c r="T61" s="1"/>
      <c r="U61" s="1"/>
      <c r="V61" s="1"/>
      <c r="W61" s="1"/>
      <c r="X61" s="1"/>
      <c r="Y61" s="1"/>
      <c r="Z61" s="1"/>
    </row>
    <row r="62">
      <c r="A62" s="1"/>
      <c r="B62" s="83"/>
      <c r="C62" s="83"/>
      <c r="D62" s="83"/>
      <c r="E62" s="76"/>
      <c r="F62" s="76"/>
      <c r="G62" s="76"/>
      <c r="H62" s="76"/>
      <c r="I62" s="1"/>
      <c r="J62" s="1"/>
      <c r="K62" s="1"/>
      <c r="L62" s="1"/>
      <c r="M62" s="1"/>
      <c r="N62" s="1"/>
      <c r="O62" s="1"/>
      <c r="P62" s="1"/>
      <c r="Q62" s="1"/>
      <c r="R62" s="1"/>
      <c r="S62" s="1"/>
      <c r="T62" s="1"/>
      <c r="U62" s="1"/>
      <c r="V62" s="1"/>
      <c r="W62" s="1"/>
      <c r="X62" s="1"/>
      <c r="Y62" s="1"/>
      <c r="Z62" s="1"/>
    </row>
    <row r="63">
      <c r="A63" s="1"/>
      <c r="B63" s="83"/>
      <c r="C63" s="83"/>
      <c r="D63" s="83" t="s">
        <v>141</v>
      </c>
      <c r="E63" s="76"/>
      <c r="F63" s="76"/>
      <c r="G63" s="52">
        <f>E57*E54</f>
        <v>28846</v>
      </c>
      <c r="H63" s="76"/>
      <c r="I63" s="1"/>
      <c r="J63" s="1"/>
      <c r="K63" s="1"/>
      <c r="L63" s="1"/>
      <c r="M63" s="1"/>
      <c r="N63" s="1"/>
      <c r="O63" s="1"/>
      <c r="P63" s="1"/>
      <c r="Q63" s="1"/>
      <c r="R63" s="1"/>
      <c r="S63" s="1"/>
      <c r="T63" s="1"/>
      <c r="U63" s="1"/>
      <c r="V63" s="1"/>
      <c r="W63" s="1"/>
      <c r="X63" s="1"/>
      <c r="Y63" s="1"/>
      <c r="Z63" s="1"/>
    </row>
    <row r="64">
      <c r="A64" s="1"/>
      <c r="B64" s="83"/>
      <c r="C64" s="83"/>
      <c r="D64" s="83" t="s">
        <v>143</v>
      </c>
      <c r="E64" s="83"/>
      <c r="F64" s="76"/>
      <c r="G64" s="52">
        <f>Products!E33*E54</f>
        <v>18028.75</v>
      </c>
      <c r="H64" s="76"/>
      <c r="I64" s="1"/>
      <c r="J64" s="1"/>
      <c r="K64" s="1"/>
      <c r="L64" s="1"/>
      <c r="M64" s="1"/>
      <c r="N64" s="1"/>
      <c r="O64" s="1"/>
      <c r="P64" s="1"/>
      <c r="Q64" s="1"/>
      <c r="R64" s="1"/>
      <c r="S64" s="1"/>
      <c r="T64" s="1"/>
      <c r="U64" s="1"/>
      <c r="V64" s="1"/>
      <c r="W64" s="1"/>
      <c r="X64" s="1"/>
      <c r="Y64" s="1"/>
      <c r="Z64" s="1"/>
    </row>
    <row r="65">
      <c r="A65" s="1"/>
      <c r="B65" s="83"/>
      <c r="C65" s="83"/>
      <c r="D65" s="76"/>
      <c r="E65" s="83"/>
      <c r="F65" s="76"/>
      <c r="G65" s="76"/>
      <c r="H65" s="76"/>
      <c r="I65" s="1"/>
      <c r="J65" s="1"/>
      <c r="K65" s="1"/>
      <c r="L65" s="1"/>
      <c r="M65" s="1"/>
      <c r="N65" s="1"/>
      <c r="O65" s="1"/>
      <c r="P65" s="1"/>
      <c r="Q65" s="1"/>
      <c r="R65" s="1"/>
      <c r="S65" s="1"/>
      <c r="T65" s="1"/>
      <c r="U65" s="1"/>
      <c r="V65" s="1"/>
      <c r="W65" s="1"/>
      <c r="X65" s="1"/>
      <c r="Y65" s="1"/>
      <c r="Z65" s="1"/>
    </row>
    <row r="66">
      <c r="A66" s="1"/>
      <c r="B66" s="85" t="s">
        <v>144</v>
      </c>
      <c r="C66" s="83"/>
      <c r="D66" s="76"/>
      <c r="E66" s="20">
        <f>VLOOKUP(E60,D63:G64,4,0)*E51</f>
        <v>60576.6</v>
      </c>
      <c r="F66" s="76"/>
      <c r="G66" s="76"/>
      <c r="H66" s="76"/>
      <c r="I66" s="1"/>
      <c r="J66" s="1"/>
      <c r="K66" s="1"/>
      <c r="L66" s="1"/>
      <c r="M66" s="1"/>
      <c r="N66" s="1"/>
      <c r="O66" s="1"/>
      <c r="P66" s="1"/>
      <c r="Q66" s="1"/>
      <c r="R66" s="1"/>
      <c r="S66" s="1"/>
      <c r="T66" s="1"/>
      <c r="U66" s="1"/>
      <c r="V66" s="1"/>
      <c r="W66" s="1"/>
      <c r="X66" s="1"/>
      <c r="Y66" s="1"/>
      <c r="Z66" s="1"/>
    </row>
    <row r="67">
      <c r="A67" s="1"/>
      <c r="B67" s="13"/>
      <c r="C67" s="1"/>
      <c r="D67" s="1"/>
      <c r="E67" s="13"/>
      <c r="F67" s="1"/>
      <c r="G67" s="1"/>
      <c r="H67" s="1"/>
      <c r="I67" s="1"/>
      <c r="J67" s="1"/>
      <c r="K67" s="1"/>
      <c r="L67" s="1"/>
      <c r="M67" s="1"/>
      <c r="N67" s="1"/>
      <c r="O67" s="1"/>
      <c r="P67" s="1"/>
      <c r="Q67" s="1"/>
      <c r="R67" s="1"/>
      <c r="S67" s="1"/>
      <c r="T67" s="1"/>
      <c r="U67" s="1"/>
      <c r="V67" s="1"/>
      <c r="W67" s="1"/>
      <c r="X67" s="1"/>
      <c r="Y67" s="1"/>
      <c r="Z67" s="1"/>
    </row>
    <row r="68">
      <c r="A68" s="1"/>
      <c r="B68" s="13"/>
      <c r="C68" s="1"/>
      <c r="D68" s="1"/>
      <c r="E68" s="1"/>
      <c r="F68" s="1"/>
      <c r="G68" s="1"/>
      <c r="H68" s="1"/>
      <c r="I68" s="1"/>
      <c r="J68" s="1"/>
      <c r="K68" s="1"/>
      <c r="L68" s="1"/>
      <c r="M68" s="1"/>
      <c r="N68" s="1"/>
      <c r="O68" s="1"/>
      <c r="P68" s="1"/>
      <c r="Q68" s="1"/>
      <c r="R68" s="1"/>
      <c r="S68" s="1"/>
      <c r="T68" s="1"/>
      <c r="U68" s="1"/>
      <c r="V68" s="1"/>
      <c r="W68" s="1"/>
      <c r="X68" s="1"/>
      <c r="Y68" s="1"/>
      <c r="Z68" s="1"/>
    </row>
    <row r="69">
      <c r="A69" s="1"/>
      <c r="B69" s="13" t="s">
        <v>145</v>
      </c>
      <c r="C69" s="1"/>
      <c r="D69" s="1"/>
      <c r="E69" s="21">
        <f>E46+E35+E27</f>
        <v>232210.3</v>
      </c>
      <c r="F69" s="1"/>
      <c r="G69" s="1"/>
      <c r="H69" s="1"/>
      <c r="I69" s="1"/>
      <c r="J69" s="1"/>
      <c r="K69" s="1"/>
      <c r="L69" s="1"/>
      <c r="M69" s="1"/>
      <c r="N69" s="1"/>
      <c r="O69" s="1"/>
      <c r="P69" s="1"/>
      <c r="Q69" s="1"/>
      <c r="R69" s="1"/>
      <c r="S69" s="1"/>
      <c r="T69" s="1"/>
      <c r="U69" s="1"/>
      <c r="V69" s="1"/>
      <c r="W69" s="1"/>
      <c r="X69" s="1"/>
      <c r="Y69" s="1"/>
      <c r="Z69" s="1"/>
    </row>
    <row r="70">
      <c r="A70" s="1"/>
      <c r="B70" s="83"/>
      <c r="C70" s="76"/>
      <c r="D70" s="76"/>
      <c r="E70" s="76"/>
      <c r="F70" s="76"/>
      <c r="G70" s="76"/>
      <c r="H70" s="76"/>
      <c r="I70" s="1"/>
      <c r="J70" s="1"/>
      <c r="K70" s="1"/>
      <c r="L70" s="1"/>
      <c r="M70" s="1"/>
      <c r="N70" s="1"/>
      <c r="O70" s="1"/>
      <c r="P70" s="1"/>
      <c r="Q70" s="1"/>
      <c r="R70" s="1"/>
      <c r="S70" s="1"/>
      <c r="T70" s="1"/>
      <c r="U70" s="1"/>
      <c r="V70" s="1"/>
      <c r="W70" s="1"/>
      <c r="X70" s="1"/>
      <c r="Y70" s="1"/>
      <c r="Z70" s="1"/>
    </row>
    <row r="71">
      <c r="A71" s="1"/>
      <c r="B71" s="13" t="s">
        <v>146</v>
      </c>
      <c r="C71" s="1"/>
      <c r="D71" s="1"/>
      <c r="E71" s="23">
        <v>0.01</v>
      </c>
      <c r="F71" s="1"/>
      <c r="G71" s="1"/>
      <c r="H71" s="1"/>
      <c r="I71" s="1"/>
      <c r="J71" s="1"/>
      <c r="K71" s="1"/>
      <c r="L71" s="1"/>
      <c r="M71" s="1"/>
      <c r="N71" s="1"/>
      <c r="O71" s="1"/>
      <c r="P71" s="1"/>
      <c r="Q71" s="1"/>
      <c r="R71" s="1"/>
      <c r="S71" s="1"/>
      <c r="T71" s="1"/>
      <c r="U71" s="1"/>
      <c r="V71" s="1"/>
      <c r="W71" s="1"/>
      <c r="X71" s="1"/>
      <c r="Y71" s="1"/>
      <c r="Z71" s="1"/>
    </row>
    <row r="72">
      <c r="A72" s="1"/>
      <c r="B72" s="78" t="s">
        <v>147</v>
      </c>
      <c r="C72" s="71"/>
      <c r="D72" s="71"/>
      <c r="E72" s="71"/>
      <c r="F72" s="71"/>
      <c r="G72" s="71"/>
      <c r="H72" s="72"/>
      <c r="I72" s="1"/>
      <c r="J72" s="1"/>
      <c r="K72" s="1"/>
      <c r="L72" s="1"/>
      <c r="M72" s="1"/>
      <c r="N72" s="1"/>
      <c r="O72" s="1"/>
      <c r="P72" s="1"/>
      <c r="Q72" s="1"/>
      <c r="R72" s="1"/>
      <c r="S72" s="1"/>
      <c r="T72" s="1"/>
      <c r="U72" s="1"/>
      <c r="V72" s="1"/>
      <c r="W72" s="1"/>
      <c r="X72" s="1"/>
      <c r="Y72" s="1"/>
      <c r="Z72" s="1"/>
    </row>
    <row r="73">
      <c r="A73" s="1"/>
      <c r="B73" s="83"/>
      <c r="C73" s="76"/>
      <c r="D73" s="76"/>
      <c r="E73" s="76"/>
      <c r="F73" s="76"/>
      <c r="G73" s="76"/>
      <c r="H73" s="76"/>
      <c r="I73" s="1"/>
      <c r="J73" s="1"/>
      <c r="K73" s="1"/>
      <c r="L73" s="1"/>
      <c r="M73" s="1"/>
      <c r="N73" s="1"/>
      <c r="O73" s="1"/>
      <c r="P73" s="1"/>
      <c r="Q73" s="1"/>
      <c r="R73" s="1"/>
      <c r="S73" s="1"/>
      <c r="T73" s="1"/>
      <c r="U73" s="1"/>
      <c r="V73" s="1"/>
      <c r="W73" s="1"/>
      <c r="X73" s="1"/>
      <c r="Y73" s="1"/>
      <c r="Z73" s="1"/>
    </row>
    <row r="74">
      <c r="A74" s="1"/>
      <c r="B74" s="85" t="s">
        <v>148</v>
      </c>
      <c r="C74" s="86"/>
      <c r="D74" s="86"/>
      <c r="E74" s="20">
        <f>(E69*E71)</f>
        <v>2322.103</v>
      </c>
      <c r="F74" s="76"/>
      <c r="G74" s="76"/>
      <c r="H74" s="76"/>
      <c r="I74" s="1"/>
      <c r="J74" s="1"/>
      <c r="K74" s="1"/>
      <c r="L74" s="1"/>
      <c r="M74" s="1"/>
      <c r="N74" s="1"/>
      <c r="O74" s="1"/>
      <c r="P74" s="1"/>
      <c r="Q74" s="1"/>
      <c r="R74" s="1"/>
      <c r="S74" s="1"/>
      <c r="T74" s="1"/>
      <c r="U74" s="1"/>
      <c r="V74" s="1"/>
      <c r="W74" s="1"/>
      <c r="X74" s="1"/>
      <c r="Y74" s="1"/>
      <c r="Z74" s="1"/>
    </row>
    <row r="75">
      <c r="A75" s="1"/>
      <c r="B75" s="83"/>
      <c r="C75" s="76"/>
      <c r="D75" s="76"/>
      <c r="E75" s="76"/>
      <c r="F75" s="76"/>
      <c r="G75" s="76"/>
      <c r="H75" s="76"/>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9" t="s">
        <v>149</v>
      </c>
      <c r="C77" s="10"/>
      <c r="D77" s="10"/>
      <c r="E77" s="10"/>
      <c r="F77" s="10"/>
      <c r="G77" s="10"/>
      <c r="H77" s="10"/>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4" t="s">
        <v>150</v>
      </c>
      <c r="C79" s="15"/>
      <c r="D79" s="15"/>
      <c r="E79" s="87">
        <v>1000.0</v>
      </c>
      <c r="F79" s="1"/>
      <c r="G79" s="1"/>
      <c r="H79" s="1"/>
      <c r="I79" s="1"/>
      <c r="J79" s="1"/>
      <c r="K79" s="1"/>
      <c r="L79" s="1"/>
      <c r="M79" s="1"/>
      <c r="N79" s="1"/>
      <c r="O79" s="1"/>
      <c r="P79" s="1"/>
      <c r="Q79" s="1"/>
      <c r="R79" s="1"/>
      <c r="S79" s="1"/>
      <c r="T79" s="1"/>
      <c r="U79" s="1"/>
      <c r="V79" s="1"/>
      <c r="W79" s="1"/>
      <c r="X79" s="1"/>
      <c r="Y79" s="1"/>
      <c r="Z79" s="1"/>
    </row>
    <row r="80">
      <c r="A80" s="1"/>
      <c r="B80" s="78" t="s">
        <v>151</v>
      </c>
      <c r="C80" s="71"/>
      <c r="D80" s="71"/>
      <c r="E80" s="71"/>
      <c r="F80" s="71"/>
      <c r="G80" s="71"/>
      <c r="H80" s="72"/>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row r="1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row>
    <row r="1026">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row>
    <row r="1027">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row>
    <row r="1028">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row>
    <row r="1029">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row>
    <row r="1030">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row>
    <row r="1031">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row>
    <row r="1032">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row>
    <row r="1033">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row>
    <row r="1034">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row>
    <row r="103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row>
    <row r="1036">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row>
    <row r="1037">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row>
    <row r="1038">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row>
    <row r="1039">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row>
    <row r="1040">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row>
    <row r="1041">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row>
    <row r="1042">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row>
    <row r="1043">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row>
    <row r="1044">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row>
    <row r="104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row>
    <row r="1046">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row>
    <row r="1047">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row>
    <row r="1048">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row>
    <row r="1049">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row>
    <row r="1050">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row>
    <row r="1051">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row>
    <row r="1052">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row>
  </sheetData>
  <mergeCells count="14">
    <mergeCell ref="B52:H52"/>
    <mergeCell ref="B55:H55"/>
    <mergeCell ref="B58:H58"/>
    <mergeCell ref="E60:G60"/>
    <mergeCell ref="B61:H61"/>
    <mergeCell ref="B72:H72"/>
    <mergeCell ref="B80:H80"/>
    <mergeCell ref="B4:H4"/>
    <mergeCell ref="B5:H5"/>
    <mergeCell ref="B19:H19"/>
    <mergeCell ref="B25:H25"/>
    <mergeCell ref="B33:H33"/>
    <mergeCell ref="B41:H41"/>
    <mergeCell ref="B44:H44"/>
  </mergeCells>
  <dataValidations>
    <dataValidation type="list" allowBlank="1" sqref="E60">
      <formula1>Logistics!$D$63:$D$64</formula1>
    </dataValidation>
  </dataValidations>
  <hyperlinks>
    <hyperlink r:id="rId2" ref="B25"/>
    <hyperlink r:id="rId3" ref="B41"/>
  </hyperlinks>
  <drawing r:id="rId4"/>
  <legacy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7B7B7"/>
    <outlinePr summaryBelow="0" summaryRight="0"/>
  </sheetPr>
  <sheetViews>
    <sheetView workbookViewId="0"/>
  </sheetViews>
  <sheetFormatPr customHeight="1" defaultColWidth="14.43" defaultRowHeight="15.75"/>
  <cols>
    <col customWidth="1" min="1" max="1" width="3.71"/>
    <col customWidth="1" min="6" max="6" width="8.29"/>
    <col customWidth="1" min="7" max="7" width="7.57"/>
    <col customWidth="1" min="8" max="8" width="8.29"/>
  </cols>
  <sheetData>
    <row r="1">
      <c r="A1" s="1"/>
      <c r="B1" s="1"/>
      <c r="C1" s="1"/>
      <c r="D1" s="1"/>
      <c r="E1" s="1"/>
      <c r="F1" s="1"/>
      <c r="G1" s="88"/>
      <c r="H1" s="1"/>
      <c r="I1" s="1"/>
      <c r="J1" s="1"/>
      <c r="K1" s="1"/>
      <c r="L1" s="1"/>
      <c r="M1" s="1"/>
      <c r="N1" s="1"/>
      <c r="O1" s="1"/>
      <c r="P1" s="1"/>
      <c r="Q1" s="1"/>
      <c r="R1" s="1"/>
      <c r="S1" s="1"/>
      <c r="T1" s="1"/>
      <c r="U1" s="1"/>
      <c r="V1" s="1"/>
      <c r="W1" s="1"/>
      <c r="X1" s="1"/>
      <c r="Y1" s="1"/>
      <c r="Z1" s="1"/>
    </row>
    <row r="2">
      <c r="A2" s="1"/>
      <c r="B2" s="89" t="s">
        <v>152</v>
      </c>
      <c r="C2" s="3"/>
      <c r="D2" s="3"/>
      <c r="E2" s="3"/>
      <c r="F2" s="3"/>
      <c r="G2" s="90"/>
      <c r="H2" s="3"/>
      <c r="I2" s="3"/>
      <c r="J2" s="1"/>
      <c r="K2" s="1"/>
      <c r="L2" s="1"/>
      <c r="M2" s="1"/>
      <c r="N2" s="1"/>
      <c r="O2" s="1"/>
      <c r="P2" s="1"/>
      <c r="Q2" s="1"/>
      <c r="R2" s="1"/>
      <c r="S2" s="1"/>
      <c r="T2" s="1"/>
      <c r="U2" s="1"/>
      <c r="V2" s="1"/>
      <c r="W2" s="1"/>
      <c r="X2" s="1"/>
      <c r="Y2" s="1"/>
      <c r="Z2" s="1"/>
    </row>
    <row r="3">
      <c r="A3" s="1"/>
      <c r="B3" s="4"/>
      <c r="C3" s="4"/>
      <c r="D3" s="4"/>
      <c r="E3" s="4"/>
      <c r="F3" s="4"/>
      <c r="G3" s="91"/>
      <c r="H3" s="4"/>
      <c r="I3" s="4"/>
      <c r="J3" s="1"/>
      <c r="K3" s="1"/>
      <c r="L3" s="1"/>
      <c r="M3" s="1"/>
      <c r="N3" s="1"/>
      <c r="O3" s="1"/>
      <c r="P3" s="1"/>
      <c r="Q3" s="1"/>
      <c r="R3" s="1"/>
      <c r="S3" s="1"/>
      <c r="T3" s="1"/>
      <c r="U3" s="1"/>
      <c r="V3" s="1"/>
      <c r="W3" s="1"/>
      <c r="X3" s="1"/>
      <c r="Y3" s="1"/>
      <c r="Z3" s="1"/>
    </row>
    <row r="4">
      <c r="A4" s="1"/>
      <c r="B4" s="45" t="s">
        <v>153</v>
      </c>
      <c r="C4" s="6"/>
      <c r="D4" s="6"/>
      <c r="E4" s="6"/>
      <c r="F4" s="6"/>
      <c r="G4" s="6"/>
      <c r="H4" s="6"/>
      <c r="I4" s="7"/>
      <c r="J4" s="1"/>
      <c r="K4" s="1"/>
      <c r="L4" s="1"/>
      <c r="M4" s="1"/>
      <c r="N4" s="1"/>
      <c r="O4" s="1"/>
      <c r="P4" s="1"/>
      <c r="Q4" s="1"/>
      <c r="R4" s="1"/>
      <c r="S4" s="1"/>
      <c r="T4" s="1"/>
      <c r="U4" s="1"/>
      <c r="V4" s="1"/>
      <c r="W4" s="1"/>
      <c r="X4" s="1"/>
      <c r="Y4" s="1"/>
      <c r="Z4" s="1"/>
    </row>
    <row r="5">
      <c r="A5" s="1"/>
      <c r="B5" s="13"/>
      <c r="C5" s="1"/>
      <c r="D5" s="1"/>
      <c r="E5" s="1"/>
      <c r="F5" s="1"/>
      <c r="G5" s="88"/>
      <c r="H5" s="1"/>
      <c r="I5" s="1"/>
      <c r="J5" s="1"/>
      <c r="K5" s="1"/>
      <c r="L5" s="1"/>
      <c r="M5" s="1"/>
      <c r="N5" s="1"/>
      <c r="O5" s="1"/>
      <c r="P5" s="1"/>
      <c r="Q5" s="1"/>
      <c r="R5" s="1"/>
      <c r="S5" s="1"/>
      <c r="T5" s="1"/>
      <c r="U5" s="1"/>
      <c r="V5" s="1"/>
      <c r="W5" s="1"/>
      <c r="X5" s="1"/>
      <c r="Y5" s="1"/>
      <c r="Z5" s="1"/>
    </row>
    <row r="6">
      <c r="A6" s="1"/>
      <c r="B6" s="13"/>
      <c r="C6" s="1"/>
      <c r="D6" s="1"/>
      <c r="E6" s="1"/>
      <c r="F6" s="1"/>
      <c r="G6" s="88"/>
      <c r="H6" s="1"/>
      <c r="I6" s="1"/>
      <c r="J6" s="1"/>
      <c r="K6" s="1"/>
      <c r="L6" s="1"/>
      <c r="M6" s="1"/>
      <c r="N6" s="1"/>
      <c r="O6" s="1"/>
      <c r="P6" s="1"/>
      <c r="Q6" s="1"/>
      <c r="R6" s="1"/>
      <c r="S6" s="1"/>
      <c r="T6" s="1"/>
      <c r="U6" s="1"/>
      <c r="V6" s="1"/>
      <c r="W6" s="1"/>
      <c r="X6" s="1"/>
      <c r="Y6" s="1"/>
      <c r="Z6" s="1"/>
    </row>
    <row r="7">
      <c r="A7" s="1"/>
      <c r="B7" s="14" t="s">
        <v>154</v>
      </c>
      <c r="C7" s="1"/>
      <c r="D7" s="1"/>
      <c r="E7" s="1"/>
      <c r="F7" s="1"/>
      <c r="G7" s="88"/>
      <c r="H7" s="1"/>
      <c r="I7" s="92">
        <f>I43+I61+I21</f>
        <v>49733.25</v>
      </c>
      <c r="J7" s="1"/>
      <c r="K7" s="1"/>
      <c r="L7" s="1"/>
      <c r="M7" s="1"/>
      <c r="N7" s="1"/>
      <c r="O7" s="1"/>
      <c r="P7" s="1"/>
      <c r="Q7" s="1"/>
      <c r="R7" s="1"/>
      <c r="S7" s="1"/>
      <c r="T7" s="1"/>
      <c r="U7" s="1"/>
      <c r="V7" s="1"/>
      <c r="W7" s="1"/>
      <c r="X7" s="1"/>
      <c r="Y7" s="1"/>
      <c r="Z7" s="1"/>
    </row>
    <row r="8">
      <c r="A8" s="1"/>
      <c r="B8" s="1"/>
      <c r="C8" s="1"/>
      <c r="D8" s="1"/>
      <c r="E8" s="1"/>
      <c r="F8" s="1"/>
      <c r="G8" s="88"/>
      <c r="H8" s="1"/>
      <c r="I8" s="1"/>
      <c r="J8" s="1"/>
      <c r="K8" s="1"/>
      <c r="L8" s="1"/>
      <c r="M8" s="1"/>
      <c r="N8" s="1"/>
      <c r="O8" s="1"/>
      <c r="P8" s="1"/>
      <c r="Q8" s="1"/>
      <c r="R8" s="1"/>
      <c r="S8" s="1"/>
      <c r="T8" s="1"/>
      <c r="U8" s="1"/>
      <c r="V8" s="1"/>
      <c r="W8" s="1"/>
      <c r="X8" s="1"/>
      <c r="Y8" s="1"/>
      <c r="Z8" s="1"/>
    </row>
    <row r="9">
      <c r="A9" s="1"/>
      <c r="B9" s="1"/>
      <c r="C9" s="1"/>
      <c r="D9" s="1"/>
      <c r="E9" s="1"/>
      <c r="F9" s="1"/>
      <c r="G9" s="88"/>
      <c r="H9" s="1"/>
      <c r="I9" s="1"/>
      <c r="J9" s="1"/>
      <c r="K9" s="1"/>
      <c r="L9" s="1"/>
      <c r="M9" s="1"/>
      <c r="N9" s="1"/>
      <c r="O9" s="1"/>
      <c r="P9" s="1"/>
      <c r="Q9" s="1"/>
      <c r="R9" s="1"/>
      <c r="S9" s="1"/>
      <c r="T9" s="1"/>
      <c r="U9" s="1"/>
      <c r="V9" s="1"/>
      <c r="W9" s="1"/>
      <c r="X9" s="1"/>
      <c r="Y9" s="1"/>
      <c r="Z9" s="1"/>
    </row>
    <row r="10">
      <c r="A10" s="1"/>
      <c r="B10" s="9" t="s">
        <v>155</v>
      </c>
      <c r="C10" s="10"/>
      <c r="D10" s="10"/>
      <c r="E10" s="10"/>
      <c r="F10" s="10"/>
      <c r="G10" s="93"/>
      <c r="H10" s="10"/>
      <c r="I10" s="10"/>
      <c r="J10" s="1"/>
      <c r="K10" s="1"/>
      <c r="L10" s="1"/>
      <c r="M10" s="1"/>
      <c r="N10" s="1"/>
      <c r="O10" s="1"/>
      <c r="P10" s="1"/>
      <c r="Q10" s="1"/>
      <c r="R10" s="1"/>
      <c r="S10" s="1"/>
      <c r="T10" s="1"/>
      <c r="U10" s="1"/>
      <c r="V10" s="1"/>
      <c r="W10" s="1"/>
      <c r="X10" s="1"/>
      <c r="Y10" s="1"/>
      <c r="Z10" s="1"/>
    </row>
    <row r="11">
      <c r="A11" s="1"/>
      <c r="B11" s="1"/>
      <c r="C11" s="1"/>
      <c r="D11" s="1"/>
      <c r="E11" s="1"/>
      <c r="F11" s="1"/>
      <c r="G11" s="88"/>
      <c r="H11" s="1"/>
      <c r="I11" s="1"/>
      <c r="J11" s="1"/>
      <c r="K11" s="1"/>
      <c r="L11" s="1"/>
      <c r="M11" s="1"/>
      <c r="N11" s="1"/>
      <c r="O11" s="1"/>
      <c r="P11" s="1"/>
      <c r="Q11" s="1"/>
      <c r="R11" s="1"/>
      <c r="S11" s="1"/>
      <c r="T11" s="1"/>
      <c r="U11" s="1"/>
      <c r="V11" s="1"/>
      <c r="W11" s="1"/>
      <c r="X11" s="1"/>
      <c r="Y11" s="1"/>
      <c r="Z11" s="1"/>
    </row>
    <row r="12">
      <c r="A12" s="1"/>
      <c r="B12" s="13" t="s">
        <v>156</v>
      </c>
      <c r="C12" s="1"/>
      <c r="D12" s="1"/>
      <c r="E12" s="1"/>
      <c r="F12" s="1"/>
      <c r="G12" s="88"/>
      <c r="H12" s="1"/>
      <c r="J12" s="1"/>
      <c r="K12" s="1"/>
      <c r="L12" s="1"/>
      <c r="M12" s="1"/>
      <c r="N12" s="1"/>
      <c r="O12" s="1"/>
      <c r="P12" s="1"/>
      <c r="Q12" s="1"/>
      <c r="R12" s="1"/>
      <c r="S12" s="1"/>
      <c r="T12" s="1"/>
      <c r="U12" s="1"/>
      <c r="V12" s="1"/>
      <c r="W12" s="1"/>
      <c r="X12" s="1"/>
      <c r="Y12" s="1"/>
      <c r="Z12" s="1"/>
    </row>
    <row r="13">
      <c r="A13" s="1"/>
      <c r="B13" s="47" t="s">
        <v>157</v>
      </c>
      <c r="C13" s="6"/>
      <c r="D13" s="6"/>
      <c r="E13" s="6"/>
      <c r="F13" s="6"/>
      <c r="G13" s="6"/>
      <c r="H13" s="7"/>
      <c r="I13" s="1"/>
      <c r="J13" s="1"/>
      <c r="K13" s="1"/>
      <c r="L13" s="1"/>
      <c r="M13" s="1"/>
      <c r="N13" s="1"/>
      <c r="O13" s="1"/>
      <c r="P13" s="1"/>
      <c r="Q13" s="1"/>
      <c r="R13" s="1"/>
      <c r="S13" s="1"/>
      <c r="T13" s="1"/>
      <c r="U13" s="1"/>
      <c r="V13" s="1"/>
      <c r="W13" s="1"/>
      <c r="X13" s="1"/>
      <c r="Y13" s="1"/>
      <c r="Z13" s="1"/>
    </row>
    <row r="14">
      <c r="A14" s="1"/>
      <c r="B14" s="13"/>
      <c r="C14" s="1"/>
      <c r="D14" s="1"/>
      <c r="E14" s="1"/>
      <c r="F14" s="1"/>
      <c r="G14" s="1"/>
      <c r="H14" s="1"/>
      <c r="J14" s="1"/>
      <c r="K14" s="1"/>
      <c r="L14" s="1"/>
      <c r="M14" s="1"/>
      <c r="N14" s="1"/>
      <c r="O14" s="1"/>
      <c r="P14" s="1"/>
      <c r="Q14" s="1"/>
      <c r="R14" s="1"/>
      <c r="S14" s="1"/>
      <c r="T14" s="1"/>
      <c r="U14" s="1"/>
      <c r="V14" s="1"/>
      <c r="W14" s="1"/>
      <c r="X14" s="1"/>
      <c r="Y14" s="1"/>
      <c r="Z14" s="1"/>
    </row>
    <row r="15">
      <c r="A15" s="1"/>
      <c r="B15" s="13"/>
      <c r="C15" s="13" t="s">
        <v>156</v>
      </c>
      <c r="D15" s="13"/>
      <c r="E15" s="48">
        <v>3000.0</v>
      </c>
      <c r="F15" s="1"/>
      <c r="G15" s="94">
        <v>1.0</v>
      </c>
      <c r="H15" s="1"/>
      <c r="I15" s="54">
        <f>E15*G15</f>
        <v>3000</v>
      </c>
      <c r="J15" s="13"/>
      <c r="K15" s="1"/>
      <c r="L15" s="1"/>
      <c r="M15" s="1"/>
      <c r="N15" s="1"/>
      <c r="O15" s="1"/>
      <c r="P15" s="1"/>
      <c r="Q15" s="1"/>
      <c r="R15" s="1"/>
      <c r="S15" s="1"/>
      <c r="T15" s="1"/>
      <c r="U15" s="1"/>
      <c r="V15" s="1"/>
      <c r="W15" s="1"/>
      <c r="X15" s="1"/>
      <c r="Y15" s="1"/>
      <c r="Z15" s="1"/>
    </row>
    <row r="16">
      <c r="A16" s="1"/>
      <c r="B16" s="13"/>
      <c r="C16" s="13"/>
      <c r="D16" s="13"/>
      <c r="E16" s="13"/>
      <c r="F16" s="13"/>
      <c r="G16" s="13"/>
      <c r="H16" s="13"/>
      <c r="I16" s="13"/>
      <c r="J16" s="13"/>
      <c r="K16" s="1"/>
      <c r="L16" s="1"/>
      <c r="M16" s="1"/>
      <c r="N16" s="1"/>
      <c r="O16" s="1"/>
      <c r="P16" s="1"/>
      <c r="Q16" s="1"/>
      <c r="R16" s="1"/>
      <c r="S16" s="1"/>
      <c r="T16" s="1"/>
      <c r="U16" s="1"/>
      <c r="V16" s="1"/>
      <c r="W16" s="1"/>
      <c r="X16" s="1"/>
      <c r="Y16" s="1"/>
      <c r="Z16" s="1"/>
    </row>
    <row r="17">
      <c r="A17" s="1"/>
      <c r="B17" s="13"/>
      <c r="C17" s="13" t="s">
        <v>158</v>
      </c>
      <c r="D17" s="13"/>
      <c r="E17" s="48">
        <v>3000.0</v>
      </c>
      <c r="F17" s="1"/>
      <c r="G17" s="94">
        <v>1.0</v>
      </c>
      <c r="H17" s="1"/>
      <c r="I17" s="54">
        <f>E17*G17</f>
        <v>3000</v>
      </c>
      <c r="J17" s="13"/>
      <c r="K17" s="1"/>
      <c r="L17" s="1"/>
      <c r="M17" s="1"/>
      <c r="N17" s="1"/>
      <c r="O17" s="1"/>
      <c r="P17" s="1"/>
      <c r="Q17" s="1"/>
      <c r="R17" s="1"/>
      <c r="S17" s="1"/>
      <c r="T17" s="1"/>
      <c r="U17" s="1"/>
      <c r="V17" s="1"/>
      <c r="W17" s="1"/>
      <c r="X17" s="1"/>
      <c r="Y17" s="1"/>
      <c r="Z17" s="1"/>
    </row>
    <row r="18">
      <c r="A18" s="1"/>
      <c r="B18" s="13"/>
      <c r="C18" s="13"/>
      <c r="D18" s="13"/>
      <c r="E18" s="13"/>
      <c r="F18" s="13"/>
      <c r="G18" s="13"/>
      <c r="H18" s="13"/>
      <c r="I18" s="1"/>
      <c r="J18" s="13"/>
      <c r="K18" s="1"/>
      <c r="L18" s="1"/>
      <c r="M18" s="1"/>
      <c r="N18" s="1"/>
      <c r="O18" s="1"/>
      <c r="P18" s="1"/>
      <c r="Q18" s="1"/>
      <c r="R18" s="1"/>
      <c r="S18" s="1"/>
      <c r="T18" s="1"/>
      <c r="U18" s="1"/>
      <c r="V18" s="1"/>
      <c r="W18" s="1"/>
      <c r="X18" s="1"/>
      <c r="Y18" s="1"/>
      <c r="Z18" s="1"/>
    </row>
    <row r="19">
      <c r="A19" s="1"/>
      <c r="B19" s="13"/>
      <c r="C19" s="13" t="s">
        <v>159</v>
      </c>
      <c r="D19" s="13"/>
      <c r="E19" s="48">
        <v>3000.0</v>
      </c>
      <c r="F19" s="1"/>
      <c r="G19" s="94">
        <v>0.8</v>
      </c>
      <c r="H19" s="1"/>
      <c r="I19" s="54">
        <f>E19*G19</f>
        <v>2400</v>
      </c>
      <c r="J19" s="13"/>
      <c r="K19" s="1"/>
      <c r="L19" s="1"/>
      <c r="M19" s="1"/>
      <c r="N19" s="1"/>
      <c r="O19" s="1"/>
      <c r="P19" s="1"/>
      <c r="Q19" s="1"/>
      <c r="R19" s="1"/>
      <c r="S19" s="1"/>
      <c r="T19" s="1"/>
      <c r="U19" s="1"/>
      <c r="V19" s="1"/>
      <c r="W19" s="1"/>
      <c r="X19" s="1"/>
      <c r="Y19" s="1"/>
      <c r="Z19" s="1"/>
    </row>
    <row r="20">
      <c r="A20" s="1"/>
      <c r="B20" s="13"/>
      <c r="C20" s="13"/>
      <c r="D20" s="13"/>
      <c r="E20" s="13"/>
      <c r="F20" s="13"/>
      <c r="G20" s="13"/>
      <c r="H20" s="13"/>
      <c r="I20" s="13"/>
      <c r="J20" s="13"/>
      <c r="K20" s="1"/>
      <c r="L20" s="1"/>
      <c r="M20" s="1"/>
      <c r="N20" s="1"/>
      <c r="O20" s="1"/>
      <c r="P20" s="1"/>
      <c r="Q20" s="1"/>
      <c r="R20" s="1"/>
      <c r="S20" s="1"/>
      <c r="T20" s="1"/>
      <c r="U20" s="1"/>
      <c r="V20" s="1"/>
      <c r="W20" s="1"/>
      <c r="X20" s="1"/>
      <c r="Y20" s="1"/>
      <c r="Z20" s="1"/>
    </row>
    <row r="21">
      <c r="A21" s="1"/>
      <c r="B21" s="13"/>
      <c r="C21" s="14" t="s">
        <v>160</v>
      </c>
      <c r="D21" s="15"/>
      <c r="E21" s="54">
        <f>E15+E17+E19</f>
        <v>9000</v>
      </c>
      <c r="F21" s="1"/>
      <c r="G21" s="95">
        <f>I21/E21</f>
        <v>0.9333333333</v>
      </c>
      <c r="H21" s="1"/>
      <c r="I21" s="92">
        <f>I15+I17+I19</f>
        <v>8400</v>
      </c>
      <c r="J21" s="13"/>
      <c r="K21" s="1"/>
      <c r="L21" s="1"/>
      <c r="M21" s="1"/>
      <c r="N21" s="1"/>
      <c r="O21" s="1"/>
      <c r="P21" s="1"/>
      <c r="Q21" s="1"/>
      <c r="R21" s="1"/>
      <c r="S21" s="1"/>
      <c r="T21" s="1"/>
      <c r="U21" s="1"/>
      <c r="V21" s="1"/>
      <c r="W21" s="1"/>
      <c r="X21" s="1"/>
      <c r="Y21" s="1"/>
      <c r="Z21" s="1"/>
    </row>
    <row r="22">
      <c r="A22" s="1"/>
      <c r="B22" s="13"/>
      <c r="C22" s="1"/>
      <c r="D22" s="13"/>
      <c r="E22" s="13"/>
      <c r="F22" s="13"/>
      <c r="G22" s="13"/>
      <c r="H22" s="13"/>
      <c r="I22" s="1"/>
      <c r="J22" s="13"/>
      <c r="K22" s="1"/>
      <c r="L22" s="1"/>
      <c r="M22" s="1"/>
      <c r="N22" s="1"/>
      <c r="O22" s="1"/>
      <c r="P22" s="1"/>
      <c r="Q22" s="1"/>
      <c r="R22" s="1"/>
      <c r="S22" s="1"/>
      <c r="T22" s="1"/>
      <c r="U22" s="1"/>
      <c r="V22" s="1"/>
      <c r="W22" s="1"/>
      <c r="X22" s="1"/>
      <c r="Y22" s="1"/>
      <c r="Z22" s="1"/>
    </row>
    <row r="23">
      <c r="A23" s="1"/>
      <c r="B23" s="13"/>
      <c r="C23" s="1"/>
      <c r="D23" s="1"/>
      <c r="E23" s="1"/>
      <c r="F23" s="1"/>
      <c r="G23" s="88"/>
      <c r="H23" s="1"/>
      <c r="I23" s="96"/>
      <c r="J23" s="1"/>
      <c r="K23" s="1"/>
      <c r="L23" s="1"/>
      <c r="M23" s="1"/>
      <c r="N23" s="1"/>
      <c r="O23" s="1"/>
      <c r="P23" s="1"/>
      <c r="Q23" s="1"/>
      <c r="R23" s="1"/>
      <c r="S23" s="1"/>
      <c r="T23" s="1"/>
      <c r="U23" s="1"/>
      <c r="V23" s="1"/>
      <c r="W23" s="1"/>
      <c r="X23" s="1"/>
      <c r="Y23" s="1"/>
      <c r="Z23" s="1"/>
    </row>
    <row r="24">
      <c r="A24" s="1"/>
      <c r="B24" s="13" t="s">
        <v>161</v>
      </c>
      <c r="C24" s="1"/>
      <c r="D24" s="1"/>
      <c r="E24" s="1"/>
      <c r="F24" s="1"/>
      <c r="G24" s="88"/>
      <c r="H24" s="1"/>
      <c r="I24" s="1"/>
      <c r="J24" s="1"/>
      <c r="K24" s="1"/>
      <c r="L24" s="1"/>
      <c r="M24" s="1"/>
      <c r="N24" s="1"/>
      <c r="O24" s="1"/>
      <c r="P24" s="1"/>
      <c r="Q24" s="1"/>
      <c r="R24" s="1"/>
      <c r="S24" s="1"/>
      <c r="T24" s="1"/>
      <c r="U24" s="1"/>
      <c r="V24" s="1"/>
      <c r="W24" s="1"/>
      <c r="X24" s="1"/>
      <c r="Y24" s="1"/>
      <c r="Z24" s="1"/>
    </row>
    <row r="25">
      <c r="A25" s="1"/>
      <c r="B25" s="47" t="s">
        <v>162</v>
      </c>
      <c r="C25" s="6"/>
      <c r="D25" s="6"/>
      <c r="E25" s="6"/>
      <c r="F25" s="6"/>
      <c r="G25" s="6"/>
      <c r="H25" s="7"/>
      <c r="I25" s="1"/>
      <c r="J25" s="1"/>
      <c r="K25" s="1"/>
      <c r="L25" s="1"/>
      <c r="M25" s="1"/>
      <c r="N25" s="1"/>
      <c r="O25" s="1"/>
      <c r="P25" s="1"/>
      <c r="Q25" s="1"/>
      <c r="R25" s="1"/>
      <c r="S25" s="1"/>
      <c r="T25" s="1"/>
      <c r="U25" s="1"/>
      <c r="V25" s="1"/>
      <c r="W25" s="1"/>
      <c r="X25" s="1"/>
      <c r="Y25" s="1"/>
      <c r="Z25" s="1"/>
    </row>
    <row r="26">
      <c r="A26" s="1"/>
      <c r="B26" s="1"/>
      <c r="C26" s="1"/>
      <c r="D26" s="1"/>
      <c r="E26" s="1"/>
      <c r="F26" s="1"/>
      <c r="G26" s="88"/>
      <c r="H26" s="1"/>
      <c r="I26" s="1"/>
      <c r="J26" s="1"/>
      <c r="K26" s="1"/>
      <c r="L26" s="1"/>
      <c r="M26" s="1"/>
      <c r="N26" s="1"/>
      <c r="O26" s="1"/>
      <c r="P26" s="1"/>
      <c r="Q26" s="1"/>
      <c r="R26" s="1"/>
      <c r="S26" s="1"/>
      <c r="T26" s="1"/>
      <c r="U26" s="1"/>
      <c r="V26" s="1"/>
      <c r="W26" s="1"/>
      <c r="X26" s="1"/>
      <c r="Y26" s="1"/>
      <c r="Z26" s="1"/>
    </row>
    <row r="27">
      <c r="A27" s="1"/>
      <c r="B27" s="1"/>
      <c r="C27" s="97" t="s">
        <v>163</v>
      </c>
      <c r="D27" s="1"/>
      <c r="E27" s="48">
        <v>30000.0</v>
      </c>
      <c r="F27" s="1"/>
      <c r="G27" s="94">
        <v>1.0</v>
      </c>
      <c r="H27" s="1"/>
      <c r="I27" s="54">
        <f>E27*G27</f>
        <v>30000</v>
      </c>
      <c r="J27" s="1"/>
      <c r="K27" s="1"/>
      <c r="L27" s="1"/>
      <c r="M27" s="1"/>
      <c r="N27" s="1"/>
      <c r="O27" s="1"/>
      <c r="P27" s="1"/>
      <c r="Q27" s="1"/>
      <c r="R27" s="1"/>
      <c r="S27" s="1"/>
      <c r="T27" s="1"/>
      <c r="U27" s="1"/>
      <c r="V27" s="1"/>
      <c r="W27" s="1"/>
      <c r="X27" s="1"/>
      <c r="Y27" s="1"/>
      <c r="Z27" s="1"/>
    </row>
    <row r="28">
      <c r="A28" s="1"/>
      <c r="B28" s="14"/>
      <c r="C28" s="15"/>
      <c r="D28" s="15"/>
      <c r="E28" s="13"/>
      <c r="F28" s="13"/>
      <c r="G28" s="13"/>
      <c r="H28" s="1"/>
      <c r="I28" s="1"/>
      <c r="J28" s="1"/>
      <c r="K28" s="1"/>
      <c r="L28" s="1"/>
      <c r="M28" s="1"/>
      <c r="N28" s="1"/>
      <c r="O28" s="1"/>
      <c r="P28" s="1"/>
      <c r="Q28" s="1"/>
      <c r="R28" s="1"/>
      <c r="S28" s="1"/>
      <c r="T28" s="1"/>
      <c r="U28" s="1"/>
      <c r="V28" s="1"/>
      <c r="W28" s="1"/>
      <c r="X28" s="1"/>
      <c r="Y28" s="1"/>
      <c r="Z28" s="1"/>
    </row>
    <row r="29">
      <c r="A29" s="1"/>
      <c r="B29" s="14"/>
      <c r="C29" s="13" t="s">
        <v>164</v>
      </c>
      <c r="D29" s="15"/>
      <c r="E29" s="48">
        <v>3000.0</v>
      </c>
      <c r="F29" s="1"/>
      <c r="G29" s="94">
        <v>0.7</v>
      </c>
      <c r="H29" s="1"/>
      <c r="I29" s="54">
        <f>E29*G29</f>
        <v>2100</v>
      </c>
      <c r="J29" s="1"/>
      <c r="K29" s="1"/>
      <c r="L29" s="1"/>
      <c r="M29" s="1"/>
      <c r="N29" s="1"/>
      <c r="O29" s="1"/>
      <c r="P29" s="1"/>
      <c r="Q29" s="1"/>
      <c r="R29" s="1"/>
      <c r="S29" s="1"/>
      <c r="T29" s="1"/>
      <c r="U29" s="1"/>
      <c r="V29" s="1"/>
      <c r="W29" s="1"/>
      <c r="X29" s="1"/>
      <c r="Y29" s="1"/>
      <c r="Z29" s="1"/>
    </row>
    <row r="30">
      <c r="A30" s="1"/>
      <c r="B30" s="14"/>
      <c r="C30" s="15"/>
      <c r="D30" s="15"/>
      <c r="E30" s="13"/>
      <c r="F30" s="13"/>
      <c r="G30" s="13"/>
      <c r="H30" s="1"/>
      <c r="I30" s="1"/>
      <c r="J30" s="1"/>
      <c r="K30" s="1"/>
      <c r="L30" s="1"/>
      <c r="M30" s="1"/>
      <c r="N30" s="1"/>
      <c r="O30" s="1"/>
      <c r="P30" s="1"/>
      <c r="Q30" s="1"/>
      <c r="R30" s="1"/>
      <c r="S30" s="1"/>
      <c r="T30" s="1"/>
      <c r="U30" s="1"/>
      <c r="V30" s="1"/>
      <c r="W30" s="1"/>
      <c r="X30" s="1"/>
      <c r="Y30" s="1"/>
      <c r="Z30" s="1"/>
    </row>
    <row r="31">
      <c r="A31" s="1"/>
      <c r="B31" s="14"/>
      <c r="C31" s="13" t="s">
        <v>165</v>
      </c>
      <c r="D31" s="15"/>
      <c r="E31" s="48">
        <v>1000.0</v>
      </c>
      <c r="F31" s="1"/>
      <c r="G31" s="94">
        <v>0.05</v>
      </c>
      <c r="H31" s="1"/>
      <c r="I31" s="54">
        <f>E31*G31</f>
        <v>50</v>
      </c>
      <c r="J31" s="1"/>
      <c r="K31" s="1"/>
      <c r="L31" s="1"/>
      <c r="M31" s="1"/>
      <c r="N31" s="1"/>
      <c r="O31" s="1"/>
      <c r="P31" s="1"/>
      <c r="Q31" s="1"/>
      <c r="R31" s="1"/>
      <c r="S31" s="1"/>
      <c r="T31" s="1"/>
      <c r="U31" s="1"/>
      <c r="V31" s="1"/>
      <c r="W31" s="1"/>
      <c r="X31" s="1"/>
      <c r="Y31" s="1"/>
      <c r="Z31" s="1"/>
    </row>
    <row r="32">
      <c r="A32" s="1"/>
      <c r="B32" s="14"/>
      <c r="C32" s="15"/>
      <c r="D32" s="15"/>
      <c r="E32" s="1"/>
      <c r="F32" s="1"/>
      <c r="G32" s="88"/>
      <c r="H32" s="1"/>
      <c r="I32" s="1"/>
      <c r="J32" s="1"/>
      <c r="K32" s="1"/>
      <c r="L32" s="1"/>
      <c r="M32" s="1"/>
      <c r="N32" s="1"/>
      <c r="O32" s="1"/>
      <c r="P32" s="1"/>
      <c r="Q32" s="1"/>
      <c r="R32" s="1"/>
      <c r="S32" s="1"/>
      <c r="T32" s="1"/>
      <c r="U32" s="1"/>
      <c r="V32" s="1"/>
      <c r="W32" s="1"/>
      <c r="X32" s="1"/>
      <c r="Y32" s="1"/>
      <c r="Z32" s="1"/>
    </row>
    <row r="33">
      <c r="A33" s="1"/>
      <c r="B33" s="14"/>
      <c r="C33" s="13" t="s">
        <v>166</v>
      </c>
      <c r="D33" s="15"/>
      <c r="E33" s="48">
        <v>3000.0</v>
      </c>
      <c r="F33" s="1"/>
      <c r="G33" s="94">
        <v>0.4</v>
      </c>
      <c r="H33" s="1"/>
      <c r="I33" s="54">
        <f>E33*G33</f>
        <v>1200</v>
      </c>
      <c r="J33" s="1"/>
      <c r="K33" s="1"/>
      <c r="L33" s="1"/>
      <c r="M33" s="1"/>
      <c r="N33" s="1"/>
      <c r="O33" s="1"/>
      <c r="P33" s="1"/>
      <c r="Q33" s="1"/>
      <c r="R33" s="1"/>
      <c r="S33" s="1"/>
      <c r="T33" s="1"/>
      <c r="U33" s="1"/>
      <c r="V33" s="1"/>
      <c r="W33" s="1"/>
      <c r="X33" s="1"/>
      <c r="Y33" s="1"/>
      <c r="Z33" s="1"/>
    </row>
    <row r="34">
      <c r="A34" s="1"/>
      <c r="B34" s="14"/>
      <c r="C34" s="15"/>
      <c r="D34" s="15"/>
      <c r="E34" s="13"/>
      <c r="F34" s="13"/>
      <c r="G34" s="13"/>
      <c r="H34" s="1"/>
      <c r="I34" s="1"/>
      <c r="J34" s="1"/>
      <c r="K34" s="1"/>
      <c r="L34" s="1"/>
      <c r="M34" s="1"/>
      <c r="N34" s="1"/>
      <c r="O34" s="1"/>
      <c r="P34" s="1"/>
      <c r="Q34" s="1"/>
      <c r="R34" s="1"/>
      <c r="S34" s="1"/>
      <c r="T34" s="1"/>
      <c r="U34" s="1"/>
      <c r="V34" s="1"/>
      <c r="W34" s="1"/>
      <c r="X34" s="1"/>
      <c r="Y34" s="1"/>
      <c r="Z34" s="1"/>
    </row>
    <row r="35">
      <c r="A35" s="1"/>
      <c r="B35" s="14"/>
      <c r="C35" s="13" t="s">
        <v>167</v>
      </c>
      <c r="D35" s="15"/>
      <c r="E35" s="48">
        <v>1000.0</v>
      </c>
      <c r="F35" s="1"/>
      <c r="G35" s="94">
        <v>0.6</v>
      </c>
      <c r="H35" s="1"/>
      <c r="I35" s="54">
        <f>E35*G35</f>
        <v>600</v>
      </c>
      <c r="J35" s="1"/>
      <c r="K35" s="1"/>
      <c r="L35" s="1"/>
      <c r="M35" s="1"/>
      <c r="N35" s="1"/>
      <c r="O35" s="1"/>
      <c r="P35" s="1"/>
      <c r="Q35" s="1"/>
      <c r="R35" s="1"/>
      <c r="S35" s="1"/>
      <c r="T35" s="1"/>
      <c r="U35" s="1"/>
      <c r="V35" s="1"/>
      <c r="W35" s="1"/>
      <c r="X35" s="1"/>
      <c r="Y35" s="1"/>
      <c r="Z35" s="1"/>
    </row>
    <row r="36">
      <c r="A36" s="1"/>
      <c r="B36" s="14"/>
      <c r="C36" s="15"/>
      <c r="D36" s="15"/>
      <c r="E36" s="13"/>
      <c r="F36" s="13"/>
      <c r="G36" s="13"/>
      <c r="H36" s="1"/>
      <c r="I36" s="1"/>
      <c r="J36" s="1"/>
      <c r="K36" s="1"/>
      <c r="L36" s="1"/>
      <c r="M36" s="1"/>
      <c r="N36" s="1"/>
      <c r="O36" s="1"/>
      <c r="P36" s="1"/>
      <c r="Q36" s="1"/>
      <c r="R36" s="1"/>
      <c r="S36" s="1"/>
      <c r="T36" s="1"/>
      <c r="U36" s="1"/>
      <c r="V36" s="1"/>
      <c r="W36" s="1"/>
      <c r="X36" s="1"/>
      <c r="Y36" s="1"/>
      <c r="Z36" s="1"/>
    </row>
    <row r="37">
      <c r="A37" s="1"/>
      <c r="B37" s="14"/>
      <c r="C37" s="13" t="s">
        <v>168</v>
      </c>
      <c r="D37" s="15"/>
      <c r="E37" s="48">
        <v>150.0</v>
      </c>
      <c r="F37" s="1"/>
      <c r="G37" s="94">
        <v>0.8</v>
      </c>
      <c r="H37" s="1"/>
      <c r="I37" s="54">
        <f>E37*G37</f>
        <v>120</v>
      </c>
      <c r="J37" s="1"/>
      <c r="K37" s="1"/>
      <c r="L37" s="1"/>
      <c r="M37" s="1"/>
      <c r="N37" s="1"/>
      <c r="O37" s="1"/>
      <c r="P37" s="1"/>
      <c r="Q37" s="1"/>
      <c r="R37" s="1"/>
      <c r="S37" s="1"/>
      <c r="T37" s="1"/>
      <c r="U37" s="1"/>
      <c r="V37" s="1"/>
      <c r="W37" s="1"/>
      <c r="X37" s="1"/>
      <c r="Y37" s="1"/>
      <c r="Z37" s="1"/>
    </row>
    <row r="38">
      <c r="A38" s="1"/>
      <c r="B38" s="14"/>
      <c r="C38" s="15"/>
      <c r="D38" s="15"/>
      <c r="E38" s="13"/>
      <c r="F38" s="13"/>
      <c r="G38" s="13"/>
      <c r="H38" s="1"/>
      <c r="I38" s="1"/>
      <c r="J38" s="1"/>
      <c r="K38" s="1"/>
      <c r="L38" s="1"/>
      <c r="M38" s="1"/>
      <c r="N38" s="1"/>
      <c r="O38" s="1"/>
      <c r="P38" s="1"/>
      <c r="Q38" s="1"/>
      <c r="R38" s="1"/>
      <c r="S38" s="1"/>
      <c r="T38" s="1"/>
      <c r="U38" s="1"/>
      <c r="V38" s="1"/>
      <c r="W38" s="1"/>
      <c r="X38" s="1"/>
      <c r="Y38" s="1"/>
      <c r="Z38" s="1"/>
    </row>
    <row r="39">
      <c r="A39" s="1"/>
      <c r="B39" s="14"/>
      <c r="C39" s="13" t="s">
        <v>169</v>
      </c>
      <c r="D39" s="15"/>
      <c r="E39" s="48">
        <v>2000.0</v>
      </c>
      <c r="F39" s="1"/>
      <c r="G39" s="94">
        <v>0.2</v>
      </c>
      <c r="H39" s="1"/>
      <c r="I39" s="54">
        <f>E39*G39</f>
        <v>400</v>
      </c>
      <c r="J39" s="1"/>
      <c r="K39" s="1"/>
      <c r="L39" s="1"/>
      <c r="M39" s="1"/>
      <c r="N39" s="1"/>
      <c r="O39" s="1"/>
      <c r="P39" s="1"/>
      <c r="Q39" s="1"/>
      <c r="R39" s="1"/>
      <c r="S39" s="1"/>
      <c r="T39" s="1"/>
      <c r="U39" s="1"/>
      <c r="V39" s="1"/>
      <c r="W39" s="1"/>
      <c r="X39" s="1"/>
      <c r="Y39" s="1"/>
      <c r="Z39" s="1"/>
    </row>
    <row r="40">
      <c r="A40" s="1"/>
      <c r="B40" s="14"/>
      <c r="C40" s="15"/>
      <c r="D40" s="15"/>
      <c r="E40" s="13"/>
      <c r="F40" s="13"/>
      <c r="G40" s="13"/>
      <c r="H40" s="1"/>
      <c r="I40" s="1"/>
      <c r="J40" s="1"/>
      <c r="K40" s="1"/>
      <c r="L40" s="1"/>
      <c r="M40" s="1"/>
      <c r="N40" s="1"/>
      <c r="O40" s="1"/>
      <c r="P40" s="1"/>
      <c r="Q40" s="1"/>
      <c r="R40" s="1"/>
      <c r="S40" s="1"/>
      <c r="T40" s="1"/>
      <c r="U40" s="1"/>
      <c r="V40" s="1"/>
      <c r="W40" s="1"/>
      <c r="X40" s="1"/>
      <c r="Y40" s="1"/>
      <c r="Z40" s="1"/>
    </row>
    <row r="41">
      <c r="A41" s="1"/>
      <c r="B41" s="14"/>
      <c r="C41" s="13" t="s">
        <v>159</v>
      </c>
      <c r="D41" s="15"/>
      <c r="E41" s="48">
        <v>1400.0</v>
      </c>
      <c r="F41" s="1"/>
      <c r="G41" s="94">
        <v>1.0</v>
      </c>
      <c r="H41" s="1"/>
      <c r="I41" s="54">
        <f>E41*G41</f>
        <v>1400</v>
      </c>
      <c r="J41" s="1"/>
      <c r="K41" s="1"/>
      <c r="L41" s="1"/>
      <c r="M41" s="1"/>
      <c r="N41" s="1"/>
      <c r="O41" s="1"/>
      <c r="P41" s="1"/>
      <c r="Q41" s="1"/>
      <c r="R41" s="1"/>
      <c r="S41" s="1"/>
      <c r="T41" s="1"/>
      <c r="U41" s="1"/>
      <c r="V41" s="1"/>
      <c r="W41" s="1"/>
      <c r="X41" s="1"/>
      <c r="Y41" s="1"/>
      <c r="Z41" s="1"/>
    </row>
    <row r="42">
      <c r="A42" s="1"/>
      <c r="B42" s="14"/>
      <c r="C42" s="15"/>
      <c r="D42" s="15"/>
      <c r="E42" s="15"/>
      <c r="F42" s="15"/>
      <c r="G42" s="15"/>
      <c r="H42" s="1"/>
      <c r="I42" s="15"/>
      <c r="J42" s="1"/>
      <c r="K42" s="1"/>
      <c r="L42" s="1"/>
      <c r="M42" s="1"/>
      <c r="N42" s="1"/>
      <c r="O42" s="1"/>
      <c r="P42" s="1"/>
      <c r="Q42" s="1"/>
      <c r="R42" s="1"/>
      <c r="S42" s="1"/>
      <c r="T42" s="1"/>
      <c r="U42" s="1"/>
      <c r="V42" s="1"/>
      <c r="W42" s="1"/>
      <c r="X42" s="1"/>
      <c r="Y42" s="1"/>
      <c r="Z42" s="1"/>
    </row>
    <row r="43">
      <c r="A43" s="1"/>
      <c r="C43" s="14" t="s">
        <v>160</v>
      </c>
      <c r="D43" s="15"/>
      <c r="E43" s="54">
        <f>E27+E29+E31+E33+E35+E37+E39+E41</f>
        <v>41550</v>
      </c>
      <c r="F43" s="1"/>
      <c r="G43" s="95">
        <f>I43/E43</f>
        <v>0.8632972323</v>
      </c>
      <c r="H43" s="1"/>
      <c r="I43" s="92">
        <f>I27+I29+I31+I33+I35+I37+I39+I41</f>
        <v>35870</v>
      </c>
      <c r="J43" s="1"/>
      <c r="K43" s="1"/>
      <c r="L43" s="1"/>
      <c r="M43" s="1"/>
      <c r="N43" s="1"/>
      <c r="O43" s="1"/>
      <c r="P43" s="1"/>
      <c r="Q43" s="1"/>
      <c r="R43" s="1"/>
      <c r="S43" s="1"/>
      <c r="T43" s="1"/>
      <c r="U43" s="1"/>
      <c r="V43" s="1"/>
      <c r="W43" s="1"/>
      <c r="X43" s="1"/>
      <c r="Y43" s="1"/>
      <c r="Z43" s="1"/>
    </row>
    <row r="44">
      <c r="A44" s="1"/>
      <c r="B44" s="1"/>
      <c r="C44" s="1"/>
      <c r="D44" s="1"/>
      <c r="E44" s="96"/>
      <c r="F44" s="1"/>
      <c r="G44" s="98"/>
      <c r="H44" s="1"/>
      <c r="I44" s="96"/>
      <c r="J44" s="1"/>
      <c r="K44" s="1"/>
      <c r="L44" s="1"/>
      <c r="M44" s="1"/>
      <c r="N44" s="1"/>
      <c r="O44" s="1"/>
      <c r="P44" s="1"/>
      <c r="Q44" s="1"/>
      <c r="R44" s="1"/>
      <c r="S44" s="1"/>
      <c r="T44" s="1"/>
      <c r="U44" s="1"/>
      <c r="V44" s="1"/>
      <c r="W44" s="1"/>
      <c r="X44" s="1"/>
      <c r="Y44" s="1"/>
      <c r="Z44" s="1"/>
    </row>
    <row r="45">
      <c r="A45" s="1"/>
      <c r="B45" s="1"/>
      <c r="C45" s="1"/>
      <c r="D45" s="1"/>
      <c r="E45" s="1"/>
      <c r="F45" s="1"/>
      <c r="G45" s="88"/>
      <c r="H45" s="1"/>
      <c r="I45" s="1"/>
      <c r="J45" s="1"/>
      <c r="K45" s="1"/>
      <c r="L45" s="1"/>
      <c r="M45" s="1"/>
      <c r="N45" s="1"/>
      <c r="O45" s="1"/>
      <c r="P45" s="1"/>
      <c r="Q45" s="1"/>
      <c r="R45" s="1"/>
      <c r="S45" s="1"/>
      <c r="T45" s="1"/>
      <c r="U45" s="1"/>
      <c r="V45" s="1"/>
      <c r="W45" s="1"/>
      <c r="X45" s="1"/>
      <c r="Y45" s="1"/>
      <c r="Z45" s="1"/>
    </row>
    <row r="46">
      <c r="A46" s="1"/>
      <c r="B46" s="9" t="s">
        <v>170</v>
      </c>
      <c r="C46" s="10"/>
      <c r="D46" s="10"/>
      <c r="E46" s="10"/>
      <c r="F46" s="10"/>
      <c r="G46" s="93"/>
      <c r="H46" s="10"/>
      <c r="I46" s="10"/>
      <c r="J46" s="1"/>
      <c r="K46" s="1"/>
      <c r="L46" s="1"/>
      <c r="M46" s="1"/>
      <c r="N46" s="1"/>
      <c r="O46" s="1"/>
      <c r="P46" s="1"/>
      <c r="Q46" s="1"/>
      <c r="R46" s="1"/>
      <c r="S46" s="1"/>
      <c r="T46" s="1"/>
      <c r="U46" s="1"/>
      <c r="V46" s="1"/>
      <c r="W46" s="1"/>
      <c r="X46" s="1"/>
      <c r="Y46" s="1"/>
      <c r="Z46" s="1"/>
    </row>
    <row r="47">
      <c r="A47" s="1"/>
      <c r="B47" s="47" t="s">
        <v>171</v>
      </c>
      <c r="C47" s="6"/>
      <c r="D47" s="6"/>
      <c r="E47" s="6"/>
      <c r="F47" s="6"/>
      <c r="G47" s="6"/>
      <c r="H47" s="7"/>
      <c r="I47" s="1"/>
      <c r="J47" s="1"/>
      <c r="K47" s="1"/>
      <c r="L47" s="1"/>
      <c r="M47" s="1"/>
      <c r="N47" s="1"/>
      <c r="O47" s="1"/>
      <c r="P47" s="1"/>
      <c r="Q47" s="1"/>
      <c r="R47" s="1"/>
      <c r="S47" s="1"/>
      <c r="T47" s="1"/>
      <c r="U47" s="1"/>
      <c r="V47" s="1"/>
      <c r="W47" s="1"/>
      <c r="X47" s="1"/>
      <c r="Y47" s="1"/>
      <c r="Z47" s="1"/>
    </row>
    <row r="48">
      <c r="A48" s="1"/>
      <c r="B48" s="13"/>
      <c r="C48" s="13"/>
      <c r="D48" s="13"/>
      <c r="E48" s="13"/>
      <c r="F48" s="13"/>
      <c r="G48" s="13"/>
      <c r="H48" s="13"/>
      <c r="I48" s="13"/>
      <c r="J48" s="1"/>
      <c r="K48" s="1"/>
      <c r="L48" s="1"/>
      <c r="M48" s="1"/>
      <c r="N48" s="1"/>
      <c r="O48" s="1"/>
      <c r="P48" s="1"/>
      <c r="Q48" s="1"/>
      <c r="R48" s="1"/>
      <c r="S48" s="1"/>
      <c r="T48" s="1"/>
      <c r="U48" s="1"/>
      <c r="V48" s="1"/>
      <c r="W48" s="1"/>
      <c r="X48" s="1"/>
      <c r="Y48" s="1"/>
      <c r="Z48" s="1"/>
    </row>
    <row r="49">
      <c r="A49" s="1"/>
      <c r="B49" s="13" t="s">
        <v>172</v>
      </c>
      <c r="C49" s="1"/>
      <c r="D49" s="1"/>
      <c r="E49" s="48">
        <v>3890.0</v>
      </c>
      <c r="F49" s="1"/>
      <c r="G49" s="94">
        <v>0.25</v>
      </c>
      <c r="H49" s="1"/>
      <c r="I49" s="54">
        <f>E49*G49</f>
        <v>972.5</v>
      </c>
      <c r="J49" s="1"/>
      <c r="K49" s="1"/>
      <c r="L49" s="1"/>
      <c r="M49" s="1"/>
      <c r="N49" s="1"/>
      <c r="O49" s="1"/>
      <c r="P49" s="1"/>
      <c r="Q49" s="1"/>
      <c r="R49" s="1"/>
      <c r="S49" s="1"/>
      <c r="T49" s="1"/>
      <c r="U49" s="1"/>
      <c r="V49" s="1"/>
      <c r="W49" s="1"/>
      <c r="X49" s="1"/>
      <c r="Y49" s="1"/>
      <c r="Z49" s="1"/>
    </row>
    <row r="50">
      <c r="A50" s="1"/>
      <c r="C50" s="1"/>
      <c r="D50" s="1"/>
      <c r="E50" s="13"/>
      <c r="F50" s="13"/>
      <c r="G50" s="13"/>
      <c r="H50" s="1"/>
      <c r="I50" s="1"/>
      <c r="J50" s="1"/>
      <c r="K50" s="1"/>
      <c r="L50" s="1"/>
      <c r="M50" s="1"/>
      <c r="N50" s="1"/>
      <c r="O50" s="1"/>
      <c r="P50" s="1"/>
      <c r="Q50" s="1"/>
      <c r="R50" s="1"/>
      <c r="S50" s="1"/>
      <c r="T50" s="1"/>
      <c r="U50" s="1"/>
      <c r="V50" s="1"/>
      <c r="W50" s="1"/>
      <c r="X50" s="1"/>
      <c r="Y50" s="1"/>
      <c r="Z50" s="1"/>
    </row>
    <row r="51">
      <c r="A51" s="1"/>
      <c r="B51" s="13" t="s">
        <v>173</v>
      </c>
      <c r="C51" s="1"/>
      <c r="D51" s="1"/>
      <c r="E51" s="48">
        <v>3890.0</v>
      </c>
      <c r="F51" s="1"/>
      <c r="G51" s="94">
        <v>0.25</v>
      </c>
      <c r="H51" s="1"/>
      <c r="I51" s="54">
        <f>E51*G51</f>
        <v>972.5</v>
      </c>
      <c r="J51" s="1"/>
      <c r="K51" s="1"/>
      <c r="L51" s="1"/>
      <c r="M51" s="1"/>
      <c r="N51" s="1"/>
      <c r="O51" s="1"/>
      <c r="P51" s="1"/>
      <c r="Q51" s="1"/>
      <c r="R51" s="1"/>
      <c r="S51" s="1"/>
      <c r="T51" s="1"/>
      <c r="U51" s="1"/>
      <c r="V51" s="1"/>
      <c r="W51" s="1"/>
      <c r="X51" s="1"/>
      <c r="Y51" s="1"/>
      <c r="Z51" s="1"/>
    </row>
    <row r="52">
      <c r="A52" s="1"/>
      <c r="B52" s="1"/>
      <c r="C52" s="1"/>
      <c r="D52" s="1"/>
      <c r="E52" s="13"/>
      <c r="F52" s="13"/>
      <c r="G52" s="13"/>
      <c r="H52" s="1"/>
      <c r="I52" s="1"/>
      <c r="J52" s="1"/>
      <c r="K52" s="1"/>
      <c r="L52" s="1"/>
      <c r="M52" s="1"/>
      <c r="N52" s="1"/>
      <c r="O52" s="1"/>
      <c r="P52" s="1"/>
      <c r="Q52" s="1"/>
      <c r="R52" s="1"/>
      <c r="S52" s="1"/>
      <c r="T52" s="1"/>
      <c r="U52" s="1"/>
      <c r="V52" s="1"/>
      <c r="W52" s="1"/>
      <c r="X52" s="1"/>
      <c r="Y52" s="1"/>
      <c r="Z52" s="1"/>
    </row>
    <row r="53">
      <c r="A53" s="1"/>
      <c r="B53" s="13" t="s">
        <v>174</v>
      </c>
      <c r="C53" s="1"/>
      <c r="D53" s="1"/>
      <c r="E53" s="48">
        <v>3890.0</v>
      </c>
      <c r="F53" s="1"/>
      <c r="G53" s="94">
        <v>0.25</v>
      </c>
      <c r="H53" s="1"/>
      <c r="I53" s="54">
        <f>E53*G53</f>
        <v>972.5</v>
      </c>
      <c r="J53" s="1"/>
      <c r="K53" s="1"/>
      <c r="L53" s="1"/>
      <c r="M53" s="1"/>
      <c r="N53" s="1"/>
      <c r="O53" s="1"/>
      <c r="P53" s="1"/>
      <c r="Q53" s="1"/>
      <c r="R53" s="1"/>
      <c r="S53" s="1"/>
      <c r="T53" s="1"/>
      <c r="U53" s="1"/>
      <c r="V53" s="1"/>
      <c r="W53" s="1"/>
      <c r="X53" s="1"/>
      <c r="Y53" s="1"/>
      <c r="Z53" s="1"/>
    </row>
    <row r="54">
      <c r="A54" s="1"/>
      <c r="B54" s="1"/>
      <c r="C54" s="1"/>
      <c r="D54" s="1"/>
      <c r="E54" s="1"/>
      <c r="F54" s="1"/>
      <c r="G54" s="88"/>
      <c r="H54" s="1"/>
      <c r="I54" s="1"/>
      <c r="J54" s="1"/>
      <c r="K54" s="1"/>
      <c r="L54" s="1"/>
      <c r="M54" s="1"/>
      <c r="N54" s="1"/>
      <c r="O54" s="1"/>
      <c r="P54" s="1"/>
      <c r="Q54" s="1"/>
      <c r="R54" s="1"/>
      <c r="S54" s="1"/>
      <c r="T54" s="1"/>
      <c r="U54" s="1"/>
      <c r="V54" s="1"/>
      <c r="W54" s="1"/>
      <c r="X54" s="1"/>
      <c r="Y54" s="1"/>
      <c r="Z54" s="1"/>
    </row>
    <row r="55">
      <c r="A55" s="1"/>
      <c r="B55" s="13" t="s">
        <v>175</v>
      </c>
      <c r="C55" s="1"/>
      <c r="D55" s="1"/>
      <c r="E55" s="48">
        <v>2403.0</v>
      </c>
      <c r="F55" s="1"/>
      <c r="G55" s="94">
        <v>0.25</v>
      </c>
      <c r="H55" s="1"/>
      <c r="I55" s="54">
        <f>E55*G55</f>
        <v>600.75</v>
      </c>
      <c r="J55" s="1"/>
      <c r="K55" s="1"/>
      <c r="L55" s="1"/>
      <c r="M55" s="1"/>
      <c r="N55" s="1"/>
      <c r="O55" s="1"/>
      <c r="P55" s="1"/>
      <c r="Q55" s="1"/>
      <c r="R55" s="1"/>
      <c r="S55" s="1"/>
      <c r="T55" s="1"/>
      <c r="U55" s="1"/>
      <c r="V55" s="1"/>
      <c r="W55" s="1"/>
      <c r="X55" s="1"/>
      <c r="Y55" s="1"/>
      <c r="Z55" s="1"/>
    </row>
    <row r="56">
      <c r="A56" s="1"/>
      <c r="B56" s="13"/>
      <c r="C56" s="1"/>
      <c r="D56" s="1"/>
      <c r="E56" s="13"/>
      <c r="F56" s="13"/>
      <c r="G56" s="13"/>
      <c r="H56" s="1"/>
      <c r="I56" s="88"/>
      <c r="J56" s="1"/>
      <c r="K56" s="1"/>
      <c r="L56" s="1"/>
      <c r="M56" s="1"/>
      <c r="N56" s="1"/>
      <c r="O56" s="1"/>
      <c r="P56" s="1"/>
      <c r="Q56" s="1"/>
      <c r="R56" s="1"/>
      <c r="S56" s="1"/>
      <c r="T56" s="1"/>
      <c r="U56" s="1"/>
      <c r="V56" s="1"/>
      <c r="W56" s="1"/>
      <c r="X56" s="1"/>
      <c r="Y56" s="1"/>
      <c r="Z56" s="1"/>
    </row>
    <row r="57">
      <c r="A57" s="1"/>
      <c r="B57" s="13" t="s">
        <v>176</v>
      </c>
      <c r="C57" s="1"/>
      <c r="D57" s="1"/>
      <c r="E57" s="48">
        <v>3890.0</v>
      </c>
      <c r="F57" s="1"/>
      <c r="G57" s="94">
        <v>0.25</v>
      </c>
      <c r="H57" s="1"/>
      <c r="I57" s="54">
        <f>E57*G57</f>
        <v>972.5</v>
      </c>
      <c r="J57" s="1"/>
      <c r="K57" s="1"/>
      <c r="L57" s="1"/>
      <c r="M57" s="1"/>
      <c r="N57" s="1"/>
      <c r="O57" s="1"/>
      <c r="P57" s="1"/>
      <c r="Q57" s="1"/>
      <c r="R57" s="1"/>
      <c r="S57" s="1"/>
      <c r="T57" s="1"/>
      <c r="U57" s="1"/>
      <c r="V57" s="1"/>
      <c r="W57" s="1"/>
      <c r="X57" s="1"/>
      <c r="Y57" s="1"/>
      <c r="Z57" s="1"/>
    </row>
    <row r="58">
      <c r="A58" s="1"/>
      <c r="B58" s="1"/>
      <c r="C58" s="1"/>
      <c r="D58" s="1"/>
      <c r="E58" s="13"/>
      <c r="F58" s="13"/>
      <c r="G58" s="13"/>
      <c r="H58" s="1"/>
      <c r="I58" s="1"/>
      <c r="J58" s="1"/>
      <c r="K58" s="1"/>
      <c r="L58" s="1"/>
      <c r="M58" s="1"/>
      <c r="N58" s="1"/>
      <c r="O58" s="1"/>
      <c r="P58" s="1"/>
      <c r="Q58" s="1"/>
      <c r="R58" s="1"/>
      <c r="S58" s="1"/>
      <c r="T58" s="1"/>
      <c r="U58" s="1"/>
      <c r="V58" s="1"/>
      <c r="W58" s="1"/>
      <c r="X58" s="1"/>
      <c r="Y58" s="1"/>
      <c r="Z58" s="1"/>
    </row>
    <row r="59">
      <c r="A59" s="1"/>
      <c r="B59" s="13" t="s">
        <v>159</v>
      </c>
      <c r="C59" s="1"/>
      <c r="D59" s="1"/>
      <c r="E59" s="48">
        <v>3890.0</v>
      </c>
      <c r="F59" s="1"/>
      <c r="G59" s="94">
        <v>0.25</v>
      </c>
      <c r="H59" s="1"/>
      <c r="I59" s="54">
        <f>E59*G59</f>
        <v>972.5</v>
      </c>
      <c r="J59" s="1"/>
      <c r="K59" s="1"/>
      <c r="L59" s="1"/>
      <c r="M59" s="1"/>
      <c r="N59" s="1"/>
      <c r="O59" s="1"/>
      <c r="P59" s="1"/>
      <c r="Q59" s="1"/>
      <c r="R59" s="1"/>
      <c r="S59" s="1"/>
      <c r="T59" s="1"/>
      <c r="U59" s="1"/>
      <c r="V59" s="1"/>
      <c r="W59" s="1"/>
      <c r="X59" s="1"/>
      <c r="Y59" s="1"/>
      <c r="Z59" s="1"/>
    </row>
    <row r="60">
      <c r="A60" s="1"/>
      <c r="B60" s="1"/>
      <c r="C60" s="1"/>
      <c r="D60" s="1"/>
      <c r="E60" s="1"/>
      <c r="F60" s="1"/>
      <c r="G60" s="88"/>
      <c r="H60" s="1"/>
      <c r="I60" s="1"/>
      <c r="J60" s="1"/>
      <c r="K60" s="1"/>
      <c r="L60" s="1"/>
      <c r="M60" s="1"/>
      <c r="N60" s="1"/>
      <c r="O60" s="1"/>
      <c r="P60" s="1"/>
      <c r="Q60" s="1"/>
      <c r="R60" s="1"/>
      <c r="S60" s="1"/>
      <c r="T60" s="1"/>
      <c r="U60" s="1"/>
      <c r="V60" s="1"/>
      <c r="W60" s="1"/>
      <c r="X60" s="1"/>
      <c r="Y60" s="1"/>
      <c r="Z60" s="1"/>
    </row>
    <row r="61">
      <c r="A61" s="1"/>
      <c r="B61" s="14" t="s">
        <v>177</v>
      </c>
      <c r="C61" s="1"/>
      <c r="D61" s="1"/>
      <c r="E61" s="54">
        <f>E49+E51+E53+E55+E57+E59</f>
        <v>21853</v>
      </c>
      <c r="F61" s="1"/>
      <c r="G61" s="95">
        <f>I61/E61</f>
        <v>0.25</v>
      </c>
      <c r="H61" s="1"/>
      <c r="I61" s="92">
        <f>I49+I51+I53+I57+I59+I55</f>
        <v>5463.25</v>
      </c>
      <c r="J61" s="1"/>
      <c r="K61" s="1"/>
      <c r="L61" s="1"/>
      <c r="M61" s="1"/>
      <c r="N61" s="1"/>
      <c r="O61" s="1"/>
      <c r="P61" s="1"/>
      <c r="Q61" s="1"/>
      <c r="R61" s="1"/>
      <c r="S61" s="1"/>
      <c r="T61" s="1"/>
      <c r="U61" s="1"/>
      <c r="V61" s="1"/>
      <c r="W61" s="1"/>
      <c r="X61" s="1"/>
      <c r="Y61" s="1"/>
      <c r="Z61" s="1"/>
    </row>
    <row r="62">
      <c r="A62" s="1"/>
      <c r="B62" s="1"/>
      <c r="C62" s="1"/>
      <c r="D62" s="1"/>
      <c r="E62" s="1"/>
      <c r="F62" s="1"/>
      <c r="G62" s="88"/>
      <c r="H62" s="1"/>
      <c r="I62" s="1"/>
      <c r="J62" s="1"/>
      <c r="K62" s="1"/>
      <c r="L62" s="1"/>
      <c r="M62" s="1"/>
      <c r="N62" s="1"/>
      <c r="O62" s="1"/>
      <c r="P62" s="1"/>
      <c r="Q62" s="1"/>
      <c r="R62" s="1"/>
      <c r="S62" s="1"/>
      <c r="T62" s="1"/>
      <c r="U62" s="1"/>
      <c r="V62" s="1"/>
      <c r="W62" s="1"/>
      <c r="X62" s="1"/>
      <c r="Y62" s="1"/>
      <c r="Z62" s="1"/>
    </row>
    <row r="63">
      <c r="A63" s="1"/>
      <c r="B63" s="1"/>
      <c r="C63" s="1"/>
      <c r="D63" s="1"/>
      <c r="E63" s="1"/>
      <c r="F63" s="1"/>
      <c r="G63" s="88"/>
      <c r="H63" s="1"/>
      <c r="I63" s="1"/>
      <c r="J63" s="1"/>
      <c r="K63" s="1"/>
      <c r="L63" s="1"/>
      <c r="M63" s="1"/>
      <c r="N63" s="1"/>
      <c r="O63" s="1"/>
      <c r="P63" s="1"/>
      <c r="Q63" s="1"/>
      <c r="R63" s="1"/>
      <c r="S63" s="1"/>
      <c r="T63" s="1"/>
      <c r="U63" s="1"/>
      <c r="V63" s="1"/>
      <c r="W63" s="1"/>
      <c r="X63" s="1"/>
      <c r="Y63" s="1"/>
      <c r="Z63" s="1"/>
    </row>
    <row r="64">
      <c r="A64" s="1"/>
      <c r="B64" s="1"/>
      <c r="C64" s="1"/>
      <c r="D64" s="1"/>
      <c r="E64" s="1"/>
      <c r="F64" s="1"/>
      <c r="G64" s="88"/>
      <c r="H64" s="1"/>
      <c r="I64" s="1"/>
      <c r="J64" s="1"/>
      <c r="K64" s="1"/>
      <c r="L64" s="1"/>
      <c r="M64" s="1"/>
      <c r="N64" s="1"/>
      <c r="O64" s="1"/>
      <c r="P64" s="1"/>
      <c r="Q64" s="1"/>
      <c r="R64" s="1"/>
      <c r="S64" s="1"/>
      <c r="T64" s="1"/>
      <c r="U64" s="1"/>
      <c r="V64" s="1"/>
      <c r="W64" s="1"/>
      <c r="X64" s="1"/>
      <c r="Y64" s="1"/>
      <c r="Z64" s="1"/>
    </row>
    <row r="65">
      <c r="A65" s="1"/>
      <c r="B65" s="1"/>
      <c r="C65" s="1"/>
      <c r="D65" s="1"/>
      <c r="E65" s="1"/>
      <c r="F65" s="1"/>
      <c r="G65" s="88"/>
      <c r="H65" s="1"/>
      <c r="I65" s="1"/>
      <c r="J65" s="1"/>
      <c r="K65" s="1"/>
      <c r="L65" s="1"/>
      <c r="M65" s="1"/>
      <c r="N65" s="1"/>
      <c r="O65" s="1"/>
      <c r="P65" s="1"/>
      <c r="Q65" s="1"/>
      <c r="R65" s="1"/>
      <c r="S65" s="1"/>
      <c r="T65" s="1"/>
      <c r="U65" s="1"/>
      <c r="V65" s="1"/>
      <c r="W65" s="1"/>
      <c r="X65" s="1"/>
      <c r="Y65" s="1"/>
      <c r="Z65" s="1"/>
    </row>
    <row r="66">
      <c r="A66" s="1"/>
      <c r="B66" s="1"/>
      <c r="C66" s="1"/>
      <c r="D66" s="1"/>
      <c r="E66" s="1"/>
      <c r="F66" s="1"/>
      <c r="G66" s="88"/>
      <c r="H66" s="1"/>
      <c r="I66" s="1"/>
      <c r="J66" s="1"/>
      <c r="K66" s="1"/>
      <c r="L66" s="1"/>
      <c r="M66" s="1"/>
      <c r="N66" s="1"/>
      <c r="O66" s="1"/>
      <c r="P66" s="1"/>
      <c r="Q66" s="1"/>
      <c r="R66" s="1"/>
      <c r="S66" s="1"/>
      <c r="T66" s="1"/>
      <c r="U66" s="1"/>
      <c r="V66" s="1"/>
      <c r="W66" s="1"/>
      <c r="X66" s="1"/>
      <c r="Y66" s="1"/>
      <c r="Z66" s="1"/>
    </row>
    <row r="67">
      <c r="A67" s="1"/>
      <c r="B67" s="1"/>
      <c r="C67" s="1"/>
      <c r="D67" s="1"/>
      <c r="E67" s="1"/>
      <c r="F67" s="1"/>
      <c r="G67" s="88"/>
      <c r="H67" s="1"/>
      <c r="I67" s="1"/>
      <c r="J67" s="1"/>
      <c r="K67" s="1"/>
      <c r="L67" s="1"/>
      <c r="M67" s="1"/>
      <c r="N67" s="1"/>
      <c r="O67" s="1"/>
      <c r="P67" s="1"/>
      <c r="Q67" s="1"/>
      <c r="R67" s="1"/>
      <c r="S67" s="1"/>
      <c r="T67" s="1"/>
      <c r="U67" s="1"/>
      <c r="V67" s="1"/>
      <c r="W67" s="1"/>
      <c r="X67" s="1"/>
      <c r="Y67" s="1"/>
      <c r="Z67" s="1"/>
    </row>
    <row r="68">
      <c r="A68" s="1"/>
      <c r="B68" s="1"/>
      <c r="C68" s="1"/>
      <c r="D68" s="1"/>
      <c r="E68" s="1"/>
      <c r="F68" s="1"/>
      <c r="G68" s="88"/>
      <c r="H68" s="1"/>
      <c r="I68" s="1"/>
      <c r="J68" s="1"/>
      <c r="K68" s="1"/>
      <c r="L68" s="1"/>
      <c r="M68" s="1"/>
      <c r="N68" s="1"/>
      <c r="O68" s="1"/>
      <c r="P68" s="1"/>
      <c r="Q68" s="1"/>
      <c r="R68" s="1"/>
      <c r="S68" s="1"/>
      <c r="T68" s="1"/>
      <c r="U68" s="1"/>
      <c r="V68" s="1"/>
      <c r="W68" s="1"/>
      <c r="X68" s="1"/>
      <c r="Y68" s="1"/>
      <c r="Z68" s="1"/>
    </row>
    <row r="69">
      <c r="A69" s="1"/>
      <c r="B69" s="1"/>
      <c r="C69" s="1"/>
      <c r="D69" s="1"/>
      <c r="E69" s="1"/>
      <c r="F69" s="1"/>
      <c r="G69" s="88"/>
      <c r="H69" s="1"/>
      <c r="I69" s="1"/>
      <c r="J69" s="1"/>
      <c r="K69" s="1"/>
      <c r="L69" s="1"/>
      <c r="M69" s="1"/>
      <c r="N69" s="1"/>
      <c r="O69" s="1"/>
      <c r="P69" s="1"/>
      <c r="Q69" s="1"/>
      <c r="R69" s="1"/>
      <c r="S69" s="1"/>
      <c r="T69" s="1"/>
      <c r="U69" s="1"/>
      <c r="V69" s="1"/>
      <c r="W69" s="1"/>
      <c r="X69" s="1"/>
      <c r="Y69" s="1"/>
      <c r="Z69" s="1"/>
    </row>
    <row r="70">
      <c r="A70" s="1"/>
      <c r="B70" s="1"/>
      <c r="C70" s="1"/>
      <c r="D70" s="1"/>
      <c r="E70" s="1"/>
      <c r="F70" s="1"/>
      <c r="G70" s="88"/>
      <c r="H70" s="1"/>
      <c r="I70" s="1"/>
      <c r="J70" s="1"/>
      <c r="K70" s="1"/>
      <c r="L70" s="1"/>
      <c r="M70" s="1"/>
      <c r="N70" s="1"/>
      <c r="O70" s="1"/>
      <c r="P70" s="1"/>
      <c r="Q70" s="1"/>
      <c r="R70" s="1"/>
      <c r="S70" s="1"/>
      <c r="T70" s="1"/>
      <c r="U70" s="1"/>
      <c r="V70" s="1"/>
      <c r="W70" s="1"/>
      <c r="X70" s="1"/>
      <c r="Y70" s="1"/>
      <c r="Z70" s="1"/>
    </row>
    <row r="71">
      <c r="A71" s="1"/>
      <c r="B71" s="1"/>
      <c r="C71" s="1"/>
      <c r="D71" s="1"/>
      <c r="E71" s="1"/>
      <c r="F71" s="1"/>
      <c r="G71" s="88"/>
      <c r="H71" s="1"/>
      <c r="I71" s="1"/>
      <c r="J71" s="1"/>
      <c r="K71" s="1"/>
      <c r="L71" s="1"/>
      <c r="M71" s="1"/>
      <c r="N71" s="1"/>
      <c r="O71" s="1"/>
      <c r="P71" s="1"/>
      <c r="Q71" s="1"/>
      <c r="R71" s="1"/>
      <c r="S71" s="1"/>
      <c r="T71" s="1"/>
      <c r="U71" s="1"/>
      <c r="V71" s="1"/>
      <c r="W71" s="1"/>
      <c r="X71" s="1"/>
      <c r="Y71" s="1"/>
      <c r="Z71" s="1"/>
    </row>
    <row r="72">
      <c r="A72" s="1"/>
      <c r="B72" s="1"/>
      <c r="C72" s="1"/>
      <c r="D72" s="1"/>
      <c r="E72" s="1"/>
      <c r="F72" s="1"/>
      <c r="G72" s="88"/>
      <c r="H72" s="1"/>
      <c r="I72" s="1"/>
      <c r="J72" s="1"/>
      <c r="K72" s="1"/>
      <c r="L72" s="1"/>
      <c r="M72" s="1"/>
      <c r="N72" s="1"/>
      <c r="O72" s="1"/>
      <c r="P72" s="1"/>
      <c r="Q72" s="1"/>
      <c r="R72" s="1"/>
      <c r="S72" s="1"/>
      <c r="T72" s="1"/>
      <c r="U72" s="1"/>
      <c r="V72" s="1"/>
      <c r="W72" s="1"/>
      <c r="X72" s="1"/>
      <c r="Y72" s="1"/>
      <c r="Z72" s="1"/>
    </row>
    <row r="73">
      <c r="A73" s="1"/>
      <c r="B73" s="1"/>
      <c r="C73" s="1"/>
      <c r="D73" s="1"/>
      <c r="E73" s="1"/>
      <c r="F73" s="1"/>
      <c r="G73" s="88"/>
      <c r="H73" s="1"/>
      <c r="I73" s="1"/>
      <c r="J73" s="1"/>
      <c r="K73" s="1"/>
      <c r="L73" s="1"/>
      <c r="M73" s="1"/>
      <c r="N73" s="1"/>
      <c r="O73" s="1"/>
      <c r="P73" s="1"/>
      <c r="Q73" s="1"/>
      <c r="R73" s="1"/>
      <c r="S73" s="1"/>
      <c r="T73" s="1"/>
      <c r="U73" s="1"/>
      <c r="V73" s="1"/>
      <c r="W73" s="1"/>
      <c r="X73" s="1"/>
      <c r="Y73" s="1"/>
      <c r="Z73" s="1"/>
    </row>
    <row r="74">
      <c r="A74" s="1"/>
      <c r="B74" s="1"/>
      <c r="C74" s="1"/>
      <c r="D74" s="1"/>
      <c r="E74" s="1"/>
      <c r="F74" s="1"/>
      <c r="G74" s="88"/>
      <c r="H74" s="1"/>
      <c r="I74" s="1"/>
      <c r="J74" s="1"/>
      <c r="K74" s="1"/>
      <c r="L74" s="1"/>
      <c r="M74" s="1"/>
      <c r="N74" s="1"/>
      <c r="O74" s="1"/>
      <c r="P74" s="1"/>
      <c r="Q74" s="1"/>
      <c r="R74" s="1"/>
      <c r="S74" s="1"/>
      <c r="T74" s="1"/>
      <c r="U74" s="1"/>
      <c r="V74" s="1"/>
      <c r="W74" s="1"/>
      <c r="X74" s="1"/>
      <c r="Y74" s="1"/>
      <c r="Z74" s="1"/>
    </row>
    <row r="75">
      <c r="A75" s="1"/>
      <c r="B75" s="1"/>
      <c r="C75" s="1"/>
      <c r="D75" s="1"/>
      <c r="E75" s="1"/>
      <c r="F75" s="1"/>
      <c r="G75" s="88"/>
      <c r="H75" s="1"/>
      <c r="I75" s="1"/>
      <c r="J75" s="1"/>
      <c r="K75" s="1"/>
      <c r="L75" s="1"/>
      <c r="M75" s="1"/>
      <c r="N75" s="1"/>
      <c r="O75" s="1"/>
      <c r="P75" s="1"/>
      <c r="Q75" s="1"/>
      <c r="R75" s="1"/>
      <c r="S75" s="1"/>
      <c r="T75" s="1"/>
      <c r="U75" s="1"/>
      <c r="V75" s="1"/>
      <c r="W75" s="1"/>
      <c r="X75" s="1"/>
      <c r="Y75" s="1"/>
      <c r="Z75" s="1"/>
    </row>
    <row r="76">
      <c r="A76" s="1"/>
      <c r="B76" s="1"/>
      <c r="C76" s="1"/>
      <c r="D76" s="1"/>
      <c r="E76" s="1"/>
      <c r="F76" s="1"/>
      <c r="G76" s="88"/>
      <c r="H76" s="1"/>
      <c r="I76" s="1"/>
      <c r="J76" s="1"/>
      <c r="K76" s="1"/>
      <c r="L76" s="1"/>
      <c r="M76" s="1"/>
      <c r="N76" s="1"/>
      <c r="O76" s="1"/>
      <c r="P76" s="1"/>
      <c r="Q76" s="1"/>
      <c r="R76" s="1"/>
      <c r="S76" s="1"/>
      <c r="T76" s="1"/>
      <c r="U76" s="1"/>
      <c r="V76" s="1"/>
      <c r="W76" s="1"/>
      <c r="X76" s="1"/>
      <c r="Y76" s="1"/>
      <c r="Z76" s="1"/>
    </row>
    <row r="77">
      <c r="A77" s="1"/>
      <c r="B77" s="1"/>
      <c r="C77" s="1"/>
      <c r="D77" s="1"/>
      <c r="E77" s="1"/>
      <c r="F77" s="1"/>
      <c r="G77" s="88"/>
      <c r="H77" s="1"/>
      <c r="I77" s="1"/>
      <c r="J77" s="1"/>
      <c r="K77" s="1"/>
      <c r="L77" s="1"/>
      <c r="M77" s="1"/>
      <c r="N77" s="1"/>
      <c r="O77" s="1"/>
      <c r="P77" s="1"/>
      <c r="Q77" s="1"/>
      <c r="R77" s="1"/>
      <c r="S77" s="1"/>
      <c r="T77" s="1"/>
      <c r="U77" s="1"/>
      <c r="V77" s="1"/>
      <c r="W77" s="1"/>
      <c r="X77" s="1"/>
      <c r="Y77" s="1"/>
      <c r="Z77" s="1"/>
    </row>
    <row r="78">
      <c r="A78" s="1"/>
      <c r="B78" s="1"/>
      <c r="C78" s="1"/>
      <c r="D78" s="1"/>
      <c r="E78" s="1"/>
      <c r="F78" s="1"/>
      <c r="G78" s="88"/>
      <c r="H78" s="1"/>
      <c r="I78" s="1"/>
      <c r="J78" s="1"/>
      <c r="K78" s="1"/>
      <c r="L78" s="1"/>
      <c r="M78" s="1"/>
      <c r="N78" s="1"/>
      <c r="O78" s="1"/>
      <c r="P78" s="1"/>
      <c r="Q78" s="1"/>
      <c r="R78" s="1"/>
      <c r="S78" s="1"/>
      <c r="T78" s="1"/>
      <c r="U78" s="1"/>
      <c r="V78" s="1"/>
      <c r="W78" s="1"/>
      <c r="X78" s="1"/>
      <c r="Y78" s="1"/>
      <c r="Z78" s="1"/>
    </row>
    <row r="79">
      <c r="A79" s="1"/>
      <c r="B79" s="1"/>
      <c r="C79" s="1"/>
      <c r="D79" s="1"/>
      <c r="E79" s="1"/>
      <c r="F79" s="1"/>
      <c r="G79" s="88"/>
      <c r="H79" s="1"/>
      <c r="I79" s="1"/>
      <c r="J79" s="1"/>
      <c r="K79" s="1"/>
      <c r="L79" s="1"/>
      <c r="M79" s="1"/>
      <c r="N79" s="1"/>
      <c r="O79" s="1"/>
      <c r="P79" s="1"/>
      <c r="Q79" s="1"/>
      <c r="R79" s="1"/>
      <c r="S79" s="1"/>
      <c r="T79" s="1"/>
      <c r="U79" s="1"/>
      <c r="V79" s="1"/>
      <c r="W79" s="1"/>
      <c r="X79" s="1"/>
      <c r="Y79" s="1"/>
      <c r="Z79" s="1"/>
    </row>
    <row r="80">
      <c r="A80" s="1"/>
      <c r="B80" s="1"/>
      <c r="C80" s="1"/>
      <c r="D80" s="1"/>
      <c r="E80" s="1"/>
      <c r="F80" s="1"/>
      <c r="G80" s="88"/>
      <c r="H80" s="1"/>
      <c r="I80" s="1"/>
      <c r="J80" s="1"/>
      <c r="K80" s="1"/>
      <c r="L80" s="1"/>
      <c r="M80" s="1"/>
      <c r="N80" s="1"/>
      <c r="O80" s="1"/>
      <c r="P80" s="1"/>
      <c r="Q80" s="1"/>
      <c r="R80" s="1"/>
      <c r="S80" s="1"/>
      <c r="T80" s="1"/>
      <c r="U80" s="1"/>
      <c r="V80" s="1"/>
      <c r="W80" s="1"/>
      <c r="X80" s="1"/>
      <c r="Y80" s="1"/>
      <c r="Z80" s="1"/>
    </row>
    <row r="81">
      <c r="A81" s="1"/>
      <c r="B81" s="1"/>
      <c r="C81" s="1"/>
      <c r="D81" s="1"/>
      <c r="E81" s="1"/>
      <c r="F81" s="1"/>
      <c r="G81" s="88"/>
      <c r="H81" s="1"/>
      <c r="I81" s="1"/>
      <c r="J81" s="1"/>
      <c r="K81" s="1"/>
      <c r="L81" s="1"/>
      <c r="M81" s="1"/>
      <c r="N81" s="1"/>
      <c r="O81" s="1"/>
      <c r="P81" s="1"/>
      <c r="Q81" s="1"/>
      <c r="R81" s="1"/>
      <c r="S81" s="1"/>
      <c r="T81" s="1"/>
      <c r="U81" s="1"/>
      <c r="V81" s="1"/>
      <c r="W81" s="1"/>
      <c r="X81" s="1"/>
      <c r="Y81" s="1"/>
      <c r="Z81" s="1"/>
    </row>
    <row r="82">
      <c r="A82" s="1"/>
      <c r="B82" s="1"/>
      <c r="C82" s="1"/>
      <c r="D82" s="1"/>
      <c r="E82" s="1"/>
      <c r="F82" s="1"/>
      <c r="G82" s="88"/>
      <c r="H82" s="1"/>
      <c r="I82" s="1"/>
      <c r="J82" s="1"/>
      <c r="K82" s="1"/>
      <c r="L82" s="1"/>
      <c r="M82" s="1"/>
      <c r="N82" s="1"/>
      <c r="O82" s="1"/>
      <c r="P82" s="1"/>
      <c r="Q82" s="1"/>
      <c r="R82" s="1"/>
      <c r="S82" s="1"/>
      <c r="T82" s="1"/>
      <c r="U82" s="1"/>
      <c r="V82" s="1"/>
      <c r="W82" s="1"/>
      <c r="X82" s="1"/>
      <c r="Y82" s="1"/>
      <c r="Z82" s="1"/>
    </row>
    <row r="83">
      <c r="A83" s="1"/>
      <c r="B83" s="1"/>
      <c r="C83" s="1"/>
      <c r="D83" s="1"/>
      <c r="E83" s="1"/>
      <c r="F83" s="1"/>
      <c r="G83" s="88"/>
      <c r="H83" s="1"/>
      <c r="I83" s="1"/>
      <c r="J83" s="1"/>
      <c r="K83" s="1"/>
      <c r="L83" s="1"/>
      <c r="M83" s="1"/>
      <c r="N83" s="1"/>
      <c r="O83" s="1"/>
      <c r="P83" s="1"/>
      <c r="Q83" s="1"/>
      <c r="R83" s="1"/>
      <c r="S83" s="1"/>
      <c r="T83" s="1"/>
      <c r="U83" s="1"/>
      <c r="V83" s="1"/>
      <c r="W83" s="1"/>
      <c r="X83" s="1"/>
      <c r="Y83" s="1"/>
      <c r="Z83" s="1"/>
    </row>
    <row r="84">
      <c r="A84" s="1"/>
      <c r="B84" s="1"/>
      <c r="C84" s="1"/>
      <c r="D84" s="1"/>
      <c r="E84" s="1"/>
      <c r="F84" s="1"/>
      <c r="G84" s="88"/>
      <c r="H84" s="1"/>
      <c r="I84" s="1"/>
      <c r="J84" s="1"/>
      <c r="K84" s="1"/>
      <c r="L84" s="1"/>
      <c r="M84" s="1"/>
      <c r="N84" s="1"/>
      <c r="O84" s="1"/>
      <c r="P84" s="1"/>
      <c r="Q84" s="1"/>
      <c r="R84" s="1"/>
      <c r="S84" s="1"/>
      <c r="T84" s="1"/>
      <c r="U84" s="1"/>
      <c r="V84" s="1"/>
      <c r="W84" s="1"/>
      <c r="X84" s="1"/>
      <c r="Y84" s="1"/>
      <c r="Z84" s="1"/>
    </row>
    <row r="85">
      <c r="A85" s="1"/>
      <c r="B85" s="1"/>
      <c r="C85" s="1"/>
      <c r="D85" s="1"/>
      <c r="E85" s="1"/>
      <c r="F85" s="1"/>
      <c r="G85" s="88"/>
      <c r="H85" s="1"/>
      <c r="I85" s="1"/>
      <c r="J85" s="1"/>
      <c r="K85" s="1"/>
      <c r="L85" s="1"/>
      <c r="M85" s="1"/>
      <c r="N85" s="1"/>
      <c r="O85" s="1"/>
      <c r="P85" s="1"/>
      <c r="Q85" s="1"/>
      <c r="R85" s="1"/>
      <c r="S85" s="1"/>
      <c r="T85" s="1"/>
      <c r="U85" s="1"/>
      <c r="V85" s="1"/>
      <c r="W85" s="1"/>
      <c r="X85" s="1"/>
      <c r="Y85" s="1"/>
      <c r="Z85" s="1"/>
    </row>
    <row r="86">
      <c r="A86" s="1"/>
      <c r="B86" s="1"/>
      <c r="C86" s="1"/>
      <c r="D86" s="1"/>
      <c r="E86" s="1"/>
      <c r="F86" s="1"/>
      <c r="G86" s="88"/>
      <c r="H86" s="1"/>
      <c r="I86" s="1"/>
      <c r="J86" s="1"/>
      <c r="K86" s="1"/>
      <c r="L86" s="1"/>
      <c r="M86" s="1"/>
      <c r="N86" s="1"/>
      <c r="O86" s="1"/>
      <c r="P86" s="1"/>
      <c r="Q86" s="1"/>
      <c r="R86" s="1"/>
      <c r="S86" s="1"/>
      <c r="T86" s="1"/>
      <c r="U86" s="1"/>
      <c r="V86" s="1"/>
      <c r="W86" s="1"/>
      <c r="X86" s="1"/>
      <c r="Y86" s="1"/>
      <c r="Z86" s="1"/>
    </row>
    <row r="87">
      <c r="A87" s="1"/>
      <c r="B87" s="1"/>
      <c r="C87" s="1"/>
      <c r="D87" s="1"/>
      <c r="E87" s="1"/>
      <c r="F87" s="1"/>
      <c r="G87" s="88"/>
      <c r="H87" s="1"/>
      <c r="I87" s="1"/>
      <c r="J87" s="1"/>
      <c r="K87" s="1"/>
      <c r="L87" s="1"/>
      <c r="M87" s="1"/>
      <c r="N87" s="1"/>
      <c r="O87" s="1"/>
      <c r="P87" s="1"/>
      <c r="Q87" s="1"/>
      <c r="R87" s="1"/>
      <c r="S87" s="1"/>
      <c r="T87" s="1"/>
      <c r="U87" s="1"/>
      <c r="V87" s="1"/>
      <c r="W87" s="1"/>
      <c r="X87" s="1"/>
      <c r="Y87" s="1"/>
      <c r="Z87" s="1"/>
    </row>
    <row r="88">
      <c r="A88" s="1"/>
      <c r="B88" s="1"/>
      <c r="C88" s="1"/>
      <c r="D88" s="1"/>
      <c r="E88" s="1"/>
      <c r="F88" s="1"/>
      <c r="G88" s="88"/>
      <c r="H88" s="1"/>
      <c r="I88" s="1"/>
      <c r="J88" s="1"/>
      <c r="K88" s="1"/>
      <c r="L88" s="1"/>
      <c r="M88" s="1"/>
      <c r="N88" s="1"/>
      <c r="O88" s="1"/>
      <c r="P88" s="1"/>
      <c r="Q88" s="1"/>
      <c r="R88" s="1"/>
      <c r="S88" s="1"/>
      <c r="T88" s="1"/>
      <c r="U88" s="1"/>
      <c r="V88" s="1"/>
      <c r="W88" s="1"/>
      <c r="X88" s="1"/>
      <c r="Y88" s="1"/>
      <c r="Z88" s="1"/>
    </row>
    <row r="89">
      <c r="A89" s="1"/>
      <c r="B89" s="1"/>
      <c r="C89" s="1"/>
      <c r="D89" s="1"/>
      <c r="E89" s="1"/>
      <c r="F89" s="1"/>
      <c r="G89" s="88"/>
      <c r="H89" s="1"/>
      <c r="I89" s="1"/>
      <c r="J89" s="1"/>
      <c r="K89" s="1"/>
      <c r="L89" s="1"/>
      <c r="M89" s="1"/>
      <c r="N89" s="1"/>
      <c r="O89" s="1"/>
      <c r="P89" s="1"/>
      <c r="Q89" s="1"/>
      <c r="R89" s="1"/>
      <c r="S89" s="1"/>
      <c r="T89" s="1"/>
      <c r="U89" s="1"/>
      <c r="V89" s="1"/>
      <c r="W89" s="1"/>
      <c r="X89" s="1"/>
      <c r="Y89" s="1"/>
      <c r="Z89" s="1"/>
    </row>
    <row r="90">
      <c r="A90" s="1"/>
      <c r="B90" s="1"/>
      <c r="C90" s="1"/>
      <c r="D90" s="1"/>
      <c r="E90" s="1"/>
      <c r="F90" s="1"/>
      <c r="G90" s="88"/>
      <c r="H90" s="1"/>
      <c r="I90" s="1"/>
      <c r="J90" s="1"/>
      <c r="K90" s="1"/>
      <c r="L90" s="1"/>
      <c r="M90" s="1"/>
      <c r="N90" s="1"/>
      <c r="O90" s="1"/>
      <c r="P90" s="1"/>
      <c r="Q90" s="1"/>
      <c r="R90" s="1"/>
      <c r="S90" s="1"/>
      <c r="T90" s="1"/>
      <c r="U90" s="1"/>
      <c r="V90" s="1"/>
      <c r="W90" s="1"/>
      <c r="X90" s="1"/>
      <c r="Y90" s="1"/>
      <c r="Z90" s="1"/>
    </row>
    <row r="91">
      <c r="A91" s="1"/>
      <c r="B91" s="1"/>
      <c r="C91" s="1"/>
      <c r="D91" s="1"/>
      <c r="E91" s="1"/>
      <c r="F91" s="1"/>
      <c r="G91" s="88"/>
      <c r="H91" s="1"/>
      <c r="I91" s="1"/>
      <c r="J91" s="1"/>
      <c r="K91" s="1"/>
      <c r="L91" s="1"/>
      <c r="M91" s="1"/>
      <c r="N91" s="1"/>
      <c r="O91" s="1"/>
      <c r="P91" s="1"/>
      <c r="Q91" s="1"/>
      <c r="R91" s="1"/>
      <c r="S91" s="1"/>
      <c r="T91" s="1"/>
      <c r="U91" s="1"/>
      <c r="V91" s="1"/>
      <c r="W91" s="1"/>
      <c r="X91" s="1"/>
      <c r="Y91" s="1"/>
      <c r="Z91" s="1"/>
    </row>
    <row r="92">
      <c r="A92" s="1"/>
      <c r="B92" s="1"/>
      <c r="C92" s="1"/>
      <c r="D92" s="1"/>
      <c r="E92" s="1"/>
      <c r="F92" s="1"/>
      <c r="G92" s="88"/>
      <c r="H92" s="1"/>
      <c r="I92" s="1"/>
      <c r="J92" s="1"/>
      <c r="K92" s="1"/>
      <c r="L92" s="1"/>
      <c r="M92" s="1"/>
      <c r="N92" s="1"/>
      <c r="O92" s="1"/>
      <c r="P92" s="1"/>
      <c r="Q92" s="1"/>
      <c r="R92" s="1"/>
      <c r="S92" s="1"/>
      <c r="T92" s="1"/>
      <c r="U92" s="1"/>
      <c r="V92" s="1"/>
      <c r="W92" s="1"/>
      <c r="X92" s="1"/>
      <c r="Y92" s="1"/>
      <c r="Z92" s="1"/>
    </row>
    <row r="93">
      <c r="A93" s="1"/>
      <c r="B93" s="1"/>
      <c r="C93" s="1"/>
      <c r="D93" s="1"/>
      <c r="E93" s="1"/>
      <c r="F93" s="1"/>
      <c r="G93" s="88"/>
      <c r="H93" s="1"/>
      <c r="I93" s="1"/>
      <c r="J93" s="1"/>
      <c r="K93" s="1"/>
      <c r="L93" s="1"/>
      <c r="M93" s="1"/>
      <c r="N93" s="1"/>
      <c r="O93" s="1"/>
      <c r="P93" s="1"/>
      <c r="Q93" s="1"/>
      <c r="R93" s="1"/>
      <c r="S93" s="1"/>
      <c r="T93" s="1"/>
      <c r="U93" s="1"/>
      <c r="V93" s="1"/>
      <c r="W93" s="1"/>
      <c r="X93" s="1"/>
      <c r="Y93" s="1"/>
      <c r="Z93" s="1"/>
    </row>
    <row r="94">
      <c r="A94" s="1"/>
      <c r="B94" s="1"/>
      <c r="C94" s="1"/>
      <c r="D94" s="1"/>
      <c r="E94" s="1"/>
      <c r="F94" s="1"/>
      <c r="G94" s="88"/>
      <c r="H94" s="1"/>
      <c r="I94" s="1"/>
      <c r="J94" s="1"/>
      <c r="K94" s="1"/>
      <c r="L94" s="1"/>
      <c r="M94" s="1"/>
      <c r="N94" s="1"/>
      <c r="O94" s="1"/>
      <c r="P94" s="1"/>
      <c r="Q94" s="1"/>
      <c r="R94" s="1"/>
      <c r="S94" s="1"/>
      <c r="T94" s="1"/>
      <c r="U94" s="1"/>
      <c r="V94" s="1"/>
      <c r="W94" s="1"/>
      <c r="X94" s="1"/>
      <c r="Y94" s="1"/>
      <c r="Z94" s="1"/>
    </row>
    <row r="95">
      <c r="A95" s="1"/>
      <c r="B95" s="1"/>
      <c r="C95" s="1"/>
      <c r="D95" s="1"/>
      <c r="E95" s="1"/>
      <c r="F95" s="1"/>
      <c r="G95" s="88"/>
      <c r="H95" s="1"/>
      <c r="I95" s="1"/>
      <c r="J95" s="1"/>
      <c r="K95" s="1"/>
      <c r="L95" s="1"/>
      <c r="M95" s="1"/>
      <c r="N95" s="1"/>
      <c r="O95" s="1"/>
      <c r="P95" s="1"/>
      <c r="Q95" s="1"/>
      <c r="R95" s="1"/>
      <c r="S95" s="1"/>
      <c r="T95" s="1"/>
      <c r="U95" s="1"/>
      <c r="V95" s="1"/>
      <c r="W95" s="1"/>
      <c r="X95" s="1"/>
      <c r="Y95" s="1"/>
      <c r="Z95" s="1"/>
    </row>
    <row r="96">
      <c r="A96" s="1"/>
      <c r="B96" s="1"/>
      <c r="C96" s="1"/>
      <c r="D96" s="1"/>
      <c r="E96" s="1"/>
      <c r="F96" s="1"/>
      <c r="G96" s="88"/>
      <c r="H96" s="1"/>
      <c r="I96" s="1"/>
      <c r="J96" s="1"/>
      <c r="K96" s="1"/>
      <c r="L96" s="1"/>
      <c r="M96" s="1"/>
      <c r="N96" s="1"/>
      <c r="O96" s="1"/>
      <c r="P96" s="1"/>
      <c r="Q96" s="1"/>
      <c r="R96" s="1"/>
      <c r="S96" s="1"/>
      <c r="T96" s="1"/>
      <c r="U96" s="1"/>
      <c r="V96" s="1"/>
      <c r="W96" s="1"/>
      <c r="X96" s="1"/>
      <c r="Y96" s="1"/>
      <c r="Z96" s="1"/>
    </row>
    <row r="97">
      <c r="A97" s="1"/>
      <c r="B97" s="1"/>
      <c r="C97" s="1"/>
      <c r="D97" s="1"/>
      <c r="E97" s="1"/>
      <c r="F97" s="1"/>
      <c r="G97" s="88"/>
      <c r="H97" s="1"/>
      <c r="I97" s="1"/>
      <c r="J97" s="1"/>
      <c r="K97" s="1"/>
      <c r="L97" s="1"/>
      <c r="M97" s="1"/>
      <c r="N97" s="1"/>
      <c r="O97" s="1"/>
      <c r="P97" s="1"/>
      <c r="Q97" s="1"/>
      <c r="R97" s="1"/>
      <c r="S97" s="1"/>
      <c r="T97" s="1"/>
      <c r="U97" s="1"/>
      <c r="V97" s="1"/>
      <c r="W97" s="1"/>
      <c r="X97" s="1"/>
      <c r="Y97" s="1"/>
      <c r="Z97" s="1"/>
    </row>
    <row r="98">
      <c r="A98" s="1"/>
      <c r="B98" s="1"/>
      <c r="C98" s="1"/>
      <c r="D98" s="1"/>
      <c r="E98" s="1"/>
      <c r="F98" s="1"/>
      <c r="G98" s="88"/>
      <c r="H98" s="1"/>
      <c r="I98" s="1"/>
      <c r="J98" s="1"/>
      <c r="K98" s="1"/>
      <c r="L98" s="1"/>
      <c r="M98" s="1"/>
      <c r="N98" s="1"/>
      <c r="O98" s="1"/>
      <c r="P98" s="1"/>
      <c r="Q98" s="1"/>
      <c r="R98" s="1"/>
      <c r="S98" s="1"/>
      <c r="T98" s="1"/>
      <c r="U98" s="1"/>
      <c r="V98" s="1"/>
      <c r="W98" s="1"/>
      <c r="X98" s="1"/>
      <c r="Y98" s="1"/>
      <c r="Z98" s="1"/>
    </row>
    <row r="99">
      <c r="A99" s="1"/>
      <c r="B99" s="1"/>
      <c r="C99" s="1"/>
      <c r="D99" s="1"/>
      <c r="E99" s="1"/>
      <c r="F99" s="1"/>
      <c r="G99" s="88"/>
      <c r="H99" s="1"/>
      <c r="I99" s="1"/>
      <c r="J99" s="1"/>
      <c r="K99" s="1"/>
      <c r="L99" s="1"/>
      <c r="M99" s="1"/>
      <c r="N99" s="1"/>
      <c r="O99" s="1"/>
      <c r="P99" s="1"/>
      <c r="Q99" s="1"/>
      <c r="R99" s="1"/>
      <c r="S99" s="1"/>
      <c r="T99" s="1"/>
      <c r="U99" s="1"/>
      <c r="V99" s="1"/>
      <c r="W99" s="1"/>
      <c r="X99" s="1"/>
      <c r="Y99" s="1"/>
      <c r="Z99" s="1"/>
    </row>
    <row r="100">
      <c r="A100" s="1"/>
      <c r="B100" s="1"/>
      <c r="C100" s="1"/>
      <c r="D100" s="1"/>
      <c r="E100" s="1"/>
      <c r="F100" s="1"/>
      <c r="G100" s="88"/>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88"/>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88"/>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88"/>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88"/>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88"/>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88"/>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88"/>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88"/>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88"/>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88"/>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88"/>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88"/>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88"/>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88"/>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88"/>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88"/>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88"/>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88"/>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88"/>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88"/>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88"/>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88"/>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88"/>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88"/>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88"/>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88"/>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88"/>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88"/>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88"/>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88"/>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88"/>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88"/>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88"/>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88"/>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88"/>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88"/>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88"/>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88"/>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88"/>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88"/>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88"/>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88"/>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88"/>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88"/>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88"/>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88"/>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88"/>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88"/>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88"/>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88"/>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88"/>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88"/>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88"/>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88"/>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88"/>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88"/>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88"/>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88"/>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88"/>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88"/>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88"/>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88"/>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88"/>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88"/>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88"/>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88"/>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88"/>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88"/>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88"/>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88"/>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88"/>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88"/>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88"/>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88"/>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88"/>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88"/>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88"/>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88"/>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88"/>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88"/>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88"/>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88"/>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88"/>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88"/>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88"/>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88"/>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88"/>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88"/>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88"/>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88"/>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88"/>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88"/>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88"/>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88"/>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88"/>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88"/>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88"/>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88"/>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88"/>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88"/>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88"/>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88"/>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88"/>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88"/>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88"/>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88"/>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88"/>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88"/>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88"/>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88"/>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88"/>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88"/>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88"/>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88"/>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88"/>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88"/>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88"/>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88"/>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88"/>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88"/>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88"/>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88"/>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88"/>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88"/>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88"/>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88"/>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88"/>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88"/>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88"/>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88"/>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88"/>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88"/>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88"/>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88"/>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88"/>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88"/>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88"/>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88"/>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88"/>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88"/>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88"/>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88"/>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88"/>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88"/>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88"/>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88"/>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88"/>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88"/>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88"/>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88"/>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88"/>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88"/>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88"/>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88"/>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88"/>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88"/>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88"/>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88"/>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88"/>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88"/>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88"/>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88"/>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88"/>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88"/>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88"/>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88"/>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88"/>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88"/>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88"/>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88"/>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88"/>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88"/>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88"/>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88"/>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88"/>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88"/>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88"/>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88"/>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88"/>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88"/>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88"/>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88"/>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88"/>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88"/>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88"/>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88"/>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88"/>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88"/>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88"/>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88"/>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88"/>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88"/>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88"/>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88"/>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88"/>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88"/>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88"/>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88"/>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88"/>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88"/>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88"/>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88"/>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88"/>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88"/>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88"/>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88"/>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88"/>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88"/>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88"/>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88"/>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88"/>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88"/>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88"/>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88"/>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88"/>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88"/>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88"/>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88"/>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88"/>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88"/>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88"/>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88"/>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88"/>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88"/>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88"/>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88"/>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88"/>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88"/>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88"/>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88"/>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88"/>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88"/>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88"/>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88"/>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88"/>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88"/>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88"/>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88"/>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88"/>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88"/>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88"/>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88"/>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88"/>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88"/>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88"/>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88"/>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88"/>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88"/>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88"/>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88"/>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88"/>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88"/>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88"/>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88"/>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88"/>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88"/>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88"/>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88"/>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88"/>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88"/>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88"/>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88"/>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88"/>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88"/>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88"/>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88"/>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88"/>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88"/>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88"/>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88"/>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88"/>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88"/>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88"/>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88"/>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88"/>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88"/>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88"/>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88"/>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88"/>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88"/>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88"/>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88"/>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88"/>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88"/>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88"/>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88"/>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88"/>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88"/>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88"/>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88"/>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88"/>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88"/>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88"/>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88"/>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88"/>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88"/>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88"/>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88"/>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88"/>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88"/>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88"/>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88"/>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88"/>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88"/>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88"/>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88"/>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88"/>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88"/>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88"/>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88"/>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88"/>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88"/>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88"/>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88"/>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88"/>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88"/>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88"/>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88"/>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88"/>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88"/>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88"/>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88"/>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88"/>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88"/>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88"/>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88"/>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88"/>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88"/>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88"/>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88"/>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88"/>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88"/>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88"/>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88"/>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88"/>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88"/>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88"/>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88"/>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88"/>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88"/>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88"/>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88"/>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88"/>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88"/>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88"/>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88"/>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88"/>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88"/>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88"/>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88"/>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88"/>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88"/>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88"/>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88"/>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88"/>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88"/>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88"/>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88"/>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88"/>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88"/>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88"/>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88"/>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88"/>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88"/>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88"/>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88"/>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88"/>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88"/>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88"/>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88"/>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88"/>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88"/>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88"/>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88"/>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88"/>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88"/>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88"/>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88"/>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88"/>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88"/>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88"/>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88"/>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88"/>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88"/>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88"/>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88"/>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88"/>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88"/>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88"/>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88"/>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88"/>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88"/>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88"/>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88"/>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88"/>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88"/>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88"/>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88"/>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88"/>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88"/>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88"/>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88"/>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88"/>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88"/>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88"/>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88"/>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88"/>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88"/>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88"/>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88"/>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88"/>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88"/>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88"/>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88"/>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88"/>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88"/>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88"/>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88"/>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88"/>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88"/>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88"/>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88"/>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88"/>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88"/>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88"/>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88"/>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88"/>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88"/>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88"/>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88"/>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88"/>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88"/>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88"/>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88"/>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88"/>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88"/>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88"/>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88"/>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88"/>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88"/>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88"/>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88"/>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88"/>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88"/>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88"/>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88"/>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88"/>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88"/>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88"/>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88"/>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88"/>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88"/>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88"/>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88"/>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88"/>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88"/>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88"/>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88"/>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88"/>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88"/>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88"/>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88"/>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88"/>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88"/>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88"/>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88"/>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88"/>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88"/>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88"/>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88"/>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88"/>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88"/>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88"/>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88"/>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88"/>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88"/>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88"/>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88"/>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88"/>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88"/>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88"/>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88"/>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88"/>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88"/>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88"/>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88"/>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88"/>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88"/>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88"/>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88"/>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88"/>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88"/>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88"/>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88"/>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88"/>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88"/>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88"/>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88"/>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88"/>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88"/>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88"/>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88"/>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88"/>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88"/>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88"/>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88"/>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88"/>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88"/>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88"/>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88"/>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88"/>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88"/>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88"/>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88"/>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88"/>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88"/>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88"/>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88"/>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88"/>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88"/>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88"/>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88"/>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88"/>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88"/>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88"/>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88"/>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88"/>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88"/>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88"/>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88"/>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88"/>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88"/>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88"/>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88"/>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88"/>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88"/>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88"/>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88"/>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88"/>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88"/>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88"/>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88"/>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88"/>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88"/>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88"/>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88"/>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88"/>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88"/>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88"/>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88"/>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88"/>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88"/>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88"/>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88"/>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88"/>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88"/>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88"/>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88"/>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88"/>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88"/>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88"/>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88"/>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88"/>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88"/>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88"/>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88"/>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88"/>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88"/>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88"/>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88"/>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88"/>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88"/>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88"/>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88"/>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88"/>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88"/>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88"/>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88"/>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88"/>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88"/>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88"/>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88"/>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88"/>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88"/>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88"/>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88"/>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88"/>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88"/>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88"/>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88"/>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88"/>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88"/>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88"/>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88"/>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88"/>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88"/>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88"/>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88"/>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88"/>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88"/>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88"/>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88"/>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88"/>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88"/>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88"/>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88"/>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88"/>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88"/>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88"/>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88"/>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88"/>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88"/>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88"/>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88"/>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88"/>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88"/>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88"/>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88"/>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88"/>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88"/>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88"/>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88"/>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88"/>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88"/>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88"/>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88"/>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88"/>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88"/>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88"/>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88"/>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88"/>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88"/>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88"/>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88"/>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88"/>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88"/>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88"/>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88"/>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88"/>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88"/>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88"/>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88"/>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88"/>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88"/>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88"/>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88"/>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88"/>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88"/>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88"/>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88"/>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88"/>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88"/>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88"/>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88"/>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88"/>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88"/>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88"/>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88"/>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88"/>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88"/>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88"/>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88"/>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88"/>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88"/>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88"/>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88"/>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88"/>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88"/>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88"/>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88"/>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88"/>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88"/>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88"/>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88"/>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88"/>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88"/>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88"/>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88"/>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88"/>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88"/>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88"/>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88"/>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88"/>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88"/>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88"/>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88"/>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88"/>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88"/>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88"/>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88"/>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88"/>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88"/>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88"/>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88"/>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88"/>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88"/>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88"/>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88"/>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88"/>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88"/>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88"/>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88"/>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88"/>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88"/>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88"/>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88"/>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88"/>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88"/>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88"/>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88"/>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88"/>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88"/>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88"/>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88"/>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88"/>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88"/>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88"/>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88"/>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88"/>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88"/>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88"/>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88"/>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88"/>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88"/>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88"/>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88"/>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88"/>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88"/>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88"/>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88"/>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88"/>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88"/>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88"/>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88"/>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88"/>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88"/>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88"/>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88"/>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88"/>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88"/>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88"/>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88"/>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88"/>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88"/>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88"/>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88"/>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88"/>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88"/>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88"/>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88"/>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88"/>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88"/>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88"/>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88"/>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88"/>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88"/>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88"/>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88"/>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88"/>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88"/>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88"/>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88"/>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88"/>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88"/>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88"/>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88"/>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88"/>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88"/>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88"/>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88"/>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88"/>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88"/>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88"/>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88"/>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88"/>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88"/>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88"/>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88"/>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88"/>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88"/>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88"/>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88"/>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88"/>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88"/>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88"/>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88"/>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88"/>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88"/>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88"/>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88"/>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88"/>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88"/>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88"/>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88"/>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88"/>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88"/>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88"/>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88"/>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88"/>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88"/>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88"/>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88"/>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88"/>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88"/>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88"/>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88"/>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88"/>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88"/>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88"/>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88"/>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88"/>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88"/>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88"/>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88"/>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88"/>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88"/>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88"/>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88"/>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88"/>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88"/>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88"/>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88"/>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88"/>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88"/>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88"/>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88"/>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88"/>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88"/>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88"/>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88"/>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88"/>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88"/>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88"/>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88"/>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88"/>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88"/>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88"/>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88"/>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88"/>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88"/>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88"/>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88"/>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88"/>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88"/>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88"/>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88"/>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88"/>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88"/>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88"/>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88"/>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88"/>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88"/>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88"/>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88"/>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88"/>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88"/>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88"/>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88"/>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88"/>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88"/>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88"/>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88"/>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88"/>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88"/>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88"/>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88"/>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88"/>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88"/>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88"/>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88"/>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88"/>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88"/>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88"/>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88"/>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88"/>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88"/>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88"/>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88"/>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88"/>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88"/>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88"/>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88"/>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88"/>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88"/>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88"/>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88"/>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88"/>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88"/>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88"/>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88"/>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88"/>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88"/>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88"/>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88"/>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88"/>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88"/>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88"/>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88"/>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88"/>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88"/>
      <c r="H1000" s="1"/>
      <c r="I1000" s="1"/>
      <c r="J1000" s="1"/>
      <c r="K1000" s="1"/>
      <c r="L1000" s="1"/>
      <c r="M1000" s="1"/>
      <c r="N1000" s="1"/>
      <c r="O1000" s="1"/>
      <c r="P1000" s="1"/>
      <c r="Q1000" s="1"/>
      <c r="R1000" s="1"/>
      <c r="S1000" s="1"/>
      <c r="T1000" s="1"/>
      <c r="U1000" s="1"/>
      <c r="V1000" s="1"/>
      <c r="W1000" s="1"/>
      <c r="X1000" s="1"/>
      <c r="Y1000" s="1"/>
      <c r="Z1000" s="1"/>
    </row>
    <row r="1001">
      <c r="A1001" s="1"/>
      <c r="B1001" s="1"/>
      <c r="C1001" s="1"/>
      <c r="D1001" s="1"/>
      <c r="E1001" s="1"/>
      <c r="F1001" s="1"/>
      <c r="G1001" s="88"/>
      <c r="H1001" s="1"/>
      <c r="I1001" s="1"/>
      <c r="J1001" s="1"/>
      <c r="K1001" s="1"/>
      <c r="L1001" s="1"/>
      <c r="M1001" s="1"/>
      <c r="N1001" s="1"/>
      <c r="O1001" s="1"/>
      <c r="P1001" s="1"/>
      <c r="Q1001" s="1"/>
      <c r="R1001" s="1"/>
      <c r="S1001" s="1"/>
      <c r="T1001" s="1"/>
      <c r="U1001" s="1"/>
      <c r="V1001" s="1"/>
      <c r="W1001" s="1"/>
      <c r="X1001" s="1"/>
      <c r="Y1001" s="1"/>
      <c r="Z1001" s="1"/>
    </row>
    <row r="1002">
      <c r="A1002" s="1"/>
      <c r="B1002" s="1"/>
      <c r="C1002" s="1"/>
      <c r="D1002" s="1"/>
      <c r="E1002" s="1"/>
      <c r="F1002" s="1"/>
      <c r="G1002" s="88"/>
      <c r="H1002" s="1"/>
      <c r="I1002" s="1"/>
      <c r="J1002" s="1"/>
      <c r="K1002" s="1"/>
      <c r="L1002" s="1"/>
      <c r="M1002" s="1"/>
      <c r="N1002" s="1"/>
      <c r="O1002" s="1"/>
      <c r="P1002" s="1"/>
      <c r="Q1002" s="1"/>
      <c r="R1002" s="1"/>
      <c r="S1002" s="1"/>
      <c r="T1002" s="1"/>
      <c r="U1002" s="1"/>
      <c r="V1002" s="1"/>
      <c r="W1002" s="1"/>
      <c r="X1002" s="1"/>
      <c r="Y1002" s="1"/>
      <c r="Z1002" s="1"/>
    </row>
    <row r="1003">
      <c r="A1003" s="1"/>
      <c r="B1003" s="1"/>
      <c r="C1003" s="1"/>
      <c r="D1003" s="1"/>
      <c r="E1003" s="1"/>
      <c r="F1003" s="1"/>
      <c r="G1003" s="88"/>
      <c r="H1003" s="1"/>
      <c r="I1003" s="1"/>
      <c r="J1003" s="1"/>
      <c r="K1003" s="1"/>
      <c r="L1003" s="1"/>
      <c r="M1003" s="1"/>
      <c r="N1003" s="1"/>
      <c r="O1003" s="1"/>
      <c r="P1003" s="1"/>
      <c r="Q1003" s="1"/>
      <c r="R1003" s="1"/>
      <c r="S1003" s="1"/>
      <c r="T1003" s="1"/>
      <c r="U1003" s="1"/>
      <c r="V1003" s="1"/>
      <c r="W1003" s="1"/>
      <c r="X1003" s="1"/>
      <c r="Y1003" s="1"/>
      <c r="Z1003" s="1"/>
    </row>
    <row r="1004">
      <c r="A1004" s="1"/>
      <c r="B1004" s="1"/>
      <c r="C1004" s="1"/>
      <c r="D1004" s="1"/>
      <c r="E1004" s="1"/>
      <c r="F1004" s="1"/>
      <c r="G1004" s="88"/>
      <c r="H1004" s="1"/>
      <c r="I1004" s="1"/>
      <c r="J1004" s="1"/>
      <c r="K1004" s="1"/>
      <c r="L1004" s="1"/>
      <c r="M1004" s="1"/>
      <c r="N1004" s="1"/>
      <c r="O1004" s="1"/>
      <c r="P1004" s="1"/>
      <c r="Q1004" s="1"/>
      <c r="R1004" s="1"/>
      <c r="S1004" s="1"/>
      <c r="T1004" s="1"/>
      <c r="U1004" s="1"/>
      <c r="V1004" s="1"/>
      <c r="W1004" s="1"/>
      <c r="X1004" s="1"/>
      <c r="Y1004" s="1"/>
      <c r="Z1004" s="1"/>
    </row>
    <row r="1005">
      <c r="A1005" s="1"/>
      <c r="B1005" s="1"/>
      <c r="C1005" s="1"/>
      <c r="D1005" s="1"/>
      <c r="E1005" s="1"/>
      <c r="F1005" s="1"/>
      <c r="G1005" s="88"/>
      <c r="H1005" s="1"/>
      <c r="I1005" s="1"/>
      <c r="J1005" s="1"/>
      <c r="K1005" s="1"/>
      <c r="L1005" s="1"/>
      <c r="M1005" s="1"/>
      <c r="N1005" s="1"/>
      <c r="O1005" s="1"/>
      <c r="P1005" s="1"/>
      <c r="Q1005" s="1"/>
      <c r="R1005" s="1"/>
      <c r="S1005" s="1"/>
      <c r="T1005" s="1"/>
      <c r="U1005" s="1"/>
      <c r="V1005" s="1"/>
      <c r="W1005" s="1"/>
      <c r="X1005" s="1"/>
      <c r="Y1005" s="1"/>
      <c r="Z1005" s="1"/>
    </row>
    <row r="1006">
      <c r="A1006" s="1"/>
      <c r="B1006" s="1"/>
      <c r="C1006" s="1"/>
      <c r="D1006" s="1"/>
      <c r="E1006" s="1"/>
      <c r="F1006" s="1"/>
      <c r="G1006" s="88"/>
      <c r="H1006" s="1"/>
      <c r="I1006" s="1"/>
      <c r="J1006" s="1"/>
      <c r="K1006" s="1"/>
      <c r="L1006" s="1"/>
      <c r="M1006" s="1"/>
      <c r="N1006" s="1"/>
      <c r="O1006" s="1"/>
      <c r="P1006" s="1"/>
      <c r="Q1006" s="1"/>
      <c r="R1006" s="1"/>
      <c r="S1006" s="1"/>
      <c r="T1006" s="1"/>
      <c r="U1006" s="1"/>
      <c r="V1006" s="1"/>
      <c r="W1006" s="1"/>
      <c r="X1006" s="1"/>
      <c r="Y1006" s="1"/>
      <c r="Z1006" s="1"/>
    </row>
    <row r="1007">
      <c r="A1007" s="1"/>
      <c r="B1007" s="1"/>
      <c r="C1007" s="1"/>
      <c r="D1007" s="1"/>
      <c r="E1007" s="1"/>
      <c r="F1007" s="1"/>
      <c r="G1007" s="88"/>
      <c r="H1007" s="1"/>
      <c r="I1007" s="1"/>
      <c r="J1007" s="1"/>
      <c r="K1007" s="1"/>
      <c r="L1007" s="1"/>
      <c r="M1007" s="1"/>
      <c r="N1007" s="1"/>
      <c r="O1007" s="1"/>
      <c r="P1007" s="1"/>
      <c r="Q1007" s="1"/>
      <c r="R1007" s="1"/>
      <c r="S1007" s="1"/>
      <c r="T1007" s="1"/>
      <c r="U1007" s="1"/>
      <c r="V1007" s="1"/>
      <c r="W1007" s="1"/>
      <c r="X1007" s="1"/>
      <c r="Y1007" s="1"/>
      <c r="Z1007" s="1"/>
    </row>
    <row r="1008">
      <c r="A1008" s="1"/>
      <c r="B1008" s="1"/>
      <c r="C1008" s="1"/>
      <c r="D1008" s="1"/>
      <c r="E1008" s="1"/>
      <c r="F1008" s="1"/>
      <c r="G1008" s="88"/>
      <c r="H1008" s="1"/>
      <c r="I1008" s="1"/>
      <c r="J1008" s="1"/>
      <c r="K1008" s="1"/>
      <c r="L1008" s="1"/>
      <c r="M1008" s="1"/>
      <c r="N1008" s="1"/>
      <c r="O1008" s="1"/>
      <c r="P1008" s="1"/>
      <c r="Q1008" s="1"/>
      <c r="R1008" s="1"/>
      <c r="S1008" s="1"/>
      <c r="T1008" s="1"/>
      <c r="U1008" s="1"/>
      <c r="V1008" s="1"/>
      <c r="W1008" s="1"/>
      <c r="X1008" s="1"/>
      <c r="Y1008" s="1"/>
      <c r="Z1008" s="1"/>
    </row>
    <row r="1009">
      <c r="A1009" s="1"/>
      <c r="B1009" s="1"/>
      <c r="C1009" s="1"/>
      <c r="D1009" s="1"/>
      <c r="E1009" s="1"/>
      <c r="F1009" s="1"/>
      <c r="G1009" s="88"/>
      <c r="H1009" s="1"/>
      <c r="I1009" s="1"/>
      <c r="J1009" s="1"/>
      <c r="K1009" s="1"/>
      <c r="L1009" s="1"/>
      <c r="M1009" s="1"/>
      <c r="N1009" s="1"/>
      <c r="O1009" s="1"/>
      <c r="P1009" s="1"/>
      <c r="Q1009" s="1"/>
      <c r="R1009" s="1"/>
      <c r="S1009" s="1"/>
      <c r="T1009" s="1"/>
      <c r="U1009" s="1"/>
      <c r="V1009" s="1"/>
      <c r="W1009" s="1"/>
      <c r="X1009" s="1"/>
      <c r="Y1009" s="1"/>
      <c r="Z1009" s="1"/>
    </row>
    <row r="1010">
      <c r="A1010" s="1"/>
      <c r="B1010" s="1"/>
      <c r="C1010" s="1"/>
      <c r="D1010" s="1"/>
      <c r="E1010" s="1"/>
      <c r="F1010" s="1"/>
      <c r="G1010" s="88"/>
      <c r="H1010" s="1"/>
      <c r="I1010" s="1"/>
      <c r="J1010" s="1"/>
      <c r="K1010" s="1"/>
      <c r="L1010" s="1"/>
      <c r="M1010" s="1"/>
      <c r="N1010" s="1"/>
      <c r="O1010" s="1"/>
      <c r="P1010" s="1"/>
      <c r="Q1010" s="1"/>
      <c r="R1010" s="1"/>
      <c r="S1010" s="1"/>
      <c r="T1010" s="1"/>
      <c r="U1010" s="1"/>
      <c r="V1010" s="1"/>
      <c r="W1010" s="1"/>
      <c r="X1010" s="1"/>
      <c r="Y1010" s="1"/>
      <c r="Z1010" s="1"/>
    </row>
    <row r="1011">
      <c r="A1011" s="1"/>
      <c r="B1011" s="1"/>
      <c r="C1011" s="1"/>
      <c r="D1011" s="1"/>
      <c r="E1011" s="1"/>
      <c r="F1011" s="1"/>
      <c r="G1011" s="88"/>
      <c r="H1011" s="1"/>
      <c r="I1011" s="1"/>
      <c r="J1011" s="1"/>
      <c r="K1011" s="1"/>
      <c r="L1011" s="1"/>
      <c r="M1011" s="1"/>
      <c r="N1011" s="1"/>
      <c r="O1011" s="1"/>
      <c r="P1011" s="1"/>
      <c r="Q1011" s="1"/>
      <c r="R1011" s="1"/>
      <c r="S1011" s="1"/>
      <c r="T1011" s="1"/>
      <c r="U1011" s="1"/>
      <c r="V1011" s="1"/>
      <c r="W1011" s="1"/>
      <c r="X1011" s="1"/>
      <c r="Y1011" s="1"/>
      <c r="Z1011" s="1"/>
    </row>
    <row r="1012">
      <c r="A1012" s="1"/>
      <c r="B1012" s="1"/>
      <c r="C1012" s="1"/>
      <c r="D1012" s="1"/>
      <c r="E1012" s="1"/>
      <c r="F1012" s="1"/>
      <c r="G1012" s="88"/>
      <c r="H1012" s="1"/>
      <c r="I1012" s="1"/>
      <c r="J1012" s="1"/>
      <c r="K1012" s="1"/>
      <c r="L1012" s="1"/>
      <c r="M1012" s="1"/>
      <c r="N1012" s="1"/>
      <c r="O1012" s="1"/>
      <c r="P1012" s="1"/>
      <c r="Q1012" s="1"/>
      <c r="R1012" s="1"/>
      <c r="S1012" s="1"/>
      <c r="T1012" s="1"/>
      <c r="U1012" s="1"/>
      <c r="V1012" s="1"/>
      <c r="W1012" s="1"/>
      <c r="X1012" s="1"/>
      <c r="Y1012" s="1"/>
      <c r="Z1012" s="1"/>
    </row>
    <row r="1013">
      <c r="A1013" s="1"/>
      <c r="B1013" s="1"/>
      <c r="C1013" s="1"/>
      <c r="D1013" s="1"/>
      <c r="E1013" s="1"/>
      <c r="F1013" s="1"/>
      <c r="G1013" s="88"/>
      <c r="H1013" s="1"/>
      <c r="I1013" s="1"/>
      <c r="J1013" s="1"/>
      <c r="K1013" s="1"/>
      <c r="L1013" s="1"/>
      <c r="M1013" s="1"/>
      <c r="N1013" s="1"/>
      <c r="O1013" s="1"/>
      <c r="P1013" s="1"/>
      <c r="Q1013" s="1"/>
      <c r="R1013" s="1"/>
      <c r="S1013" s="1"/>
      <c r="T1013" s="1"/>
      <c r="U1013" s="1"/>
      <c r="V1013" s="1"/>
      <c r="W1013" s="1"/>
      <c r="X1013" s="1"/>
      <c r="Y1013" s="1"/>
      <c r="Z1013" s="1"/>
    </row>
    <row r="1014">
      <c r="A1014" s="1"/>
      <c r="B1014" s="1"/>
      <c r="C1014" s="1"/>
      <c r="D1014" s="1"/>
      <c r="E1014" s="1"/>
      <c r="F1014" s="1"/>
      <c r="G1014" s="88"/>
      <c r="H1014" s="1"/>
      <c r="I1014" s="1"/>
      <c r="J1014" s="1"/>
      <c r="K1014" s="1"/>
      <c r="L1014" s="1"/>
      <c r="M1014" s="1"/>
      <c r="N1014" s="1"/>
      <c r="O1014" s="1"/>
      <c r="P1014" s="1"/>
      <c r="Q1014" s="1"/>
      <c r="R1014" s="1"/>
      <c r="S1014" s="1"/>
      <c r="T1014" s="1"/>
      <c r="U1014" s="1"/>
      <c r="V1014" s="1"/>
      <c r="W1014" s="1"/>
      <c r="X1014" s="1"/>
      <c r="Y1014" s="1"/>
      <c r="Z1014" s="1"/>
    </row>
    <row r="1015">
      <c r="A1015" s="1"/>
      <c r="B1015" s="1"/>
      <c r="C1015" s="1"/>
      <c r="D1015" s="1"/>
      <c r="E1015" s="1"/>
      <c r="F1015" s="1"/>
      <c r="G1015" s="88"/>
      <c r="H1015" s="1"/>
      <c r="I1015" s="1"/>
      <c r="J1015" s="1"/>
      <c r="K1015" s="1"/>
      <c r="L1015" s="1"/>
      <c r="M1015" s="1"/>
      <c r="N1015" s="1"/>
      <c r="O1015" s="1"/>
      <c r="P1015" s="1"/>
      <c r="Q1015" s="1"/>
      <c r="R1015" s="1"/>
      <c r="S1015" s="1"/>
      <c r="T1015" s="1"/>
      <c r="U1015" s="1"/>
      <c r="V1015" s="1"/>
      <c r="W1015" s="1"/>
      <c r="X1015" s="1"/>
      <c r="Y1015" s="1"/>
      <c r="Z1015" s="1"/>
    </row>
    <row r="1016">
      <c r="A1016" s="1"/>
      <c r="B1016" s="1"/>
      <c r="C1016" s="1"/>
      <c r="D1016" s="1"/>
      <c r="E1016" s="1"/>
      <c r="F1016" s="1"/>
      <c r="G1016" s="88"/>
      <c r="H1016" s="1"/>
      <c r="I1016" s="1"/>
      <c r="J1016" s="1"/>
      <c r="K1016" s="1"/>
      <c r="L1016" s="1"/>
      <c r="M1016" s="1"/>
      <c r="N1016" s="1"/>
      <c r="O1016" s="1"/>
      <c r="P1016" s="1"/>
      <c r="Q1016" s="1"/>
      <c r="R1016" s="1"/>
      <c r="S1016" s="1"/>
      <c r="T1016" s="1"/>
      <c r="U1016" s="1"/>
      <c r="V1016" s="1"/>
      <c r="W1016" s="1"/>
      <c r="X1016" s="1"/>
      <c r="Y1016" s="1"/>
      <c r="Z1016" s="1"/>
    </row>
    <row r="1017">
      <c r="A1017" s="1"/>
      <c r="B1017" s="1"/>
      <c r="C1017" s="1"/>
      <c r="D1017" s="1"/>
      <c r="E1017" s="1"/>
      <c r="F1017" s="1"/>
      <c r="G1017" s="88"/>
      <c r="H1017" s="1"/>
      <c r="I1017" s="1"/>
      <c r="J1017" s="1"/>
      <c r="K1017" s="1"/>
      <c r="L1017" s="1"/>
      <c r="M1017" s="1"/>
      <c r="N1017" s="1"/>
      <c r="O1017" s="1"/>
      <c r="P1017" s="1"/>
      <c r="Q1017" s="1"/>
      <c r="R1017" s="1"/>
      <c r="S1017" s="1"/>
      <c r="T1017" s="1"/>
      <c r="U1017" s="1"/>
      <c r="V1017" s="1"/>
      <c r="W1017" s="1"/>
      <c r="X1017" s="1"/>
      <c r="Y1017" s="1"/>
      <c r="Z1017" s="1"/>
    </row>
    <row r="1018">
      <c r="A1018" s="1"/>
      <c r="B1018" s="1"/>
      <c r="C1018" s="1"/>
      <c r="D1018" s="1"/>
      <c r="E1018" s="1"/>
      <c r="F1018" s="1"/>
      <c r="G1018" s="88"/>
      <c r="H1018" s="1"/>
      <c r="I1018" s="1"/>
      <c r="J1018" s="1"/>
      <c r="K1018" s="1"/>
      <c r="L1018" s="1"/>
      <c r="M1018" s="1"/>
      <c r="N1018" s="1"/>
      <c r="O1018" s="1"/>
      <c r="P1018" s="1"/>
      <c r="Q1018" s="1"/>
      <c r="R1018" s="1"/>
      <c r="S1018" s="1"/>
      <c r="T1018" s="1"/>
      <c r="U1018" s="1"/>
      <c r="V1018" s="1"/>
      <c r="W1018" s="1"/>
      <c r="X1018" s="1"/>
      <c r="Y1018" s="1"/>
      <c r="Z1018" s="1"/>
    </row>
    <row r="1019">
      <c r="A1019" s="1"/>
      <c r="B1019" s="1"/>
      <c r="C1019" s="1"/>
      <c r="D1019" s="1"/>
      <c r="E1019" s="1"/>
      <c r="F1019" s="1"/>
      <c r="G1019" s="88"/>
      <c r="H1019" s="1"/>
      <c r="I1019" s="1"/>
      <c r="J1019" s="1"/>
      <c r="K1019" s="1"/>
      <c r="L1019" s="1"/>
      <c r="M1019" s="1"/>
      <c r="N1019" s="1"/>
      <c r="O1019" s="1"/>
      <c r="P1019" s="1"/>
      <c r="Q1019" s="1"/>
      <c r="R1019" s="1"/>
      <c r="S1019" s="1"/>
      <c r="T1019" s="1"/>
      <c r="U1019" s="1"/>
      <c r="V1019" s="1"/>
      <c r="W1019" s="1"/>
      <c r="X1019" s="1"/>
      <c r="Y1019" s="1"/>
      <c r="Z1019" s="1"/>
    </row>
    <row r="1020">
      <c r="A1020" s="1"/>
      <c r="B1020" s="1"/>
      <c r="C1020" s="1"/>
      <c r="D1020" s="1"/>
      <c r="E1020" s="1"/>
      <c r="F1020" s="1"/>
      <c r="G1020" s="88"/>
      <c r="H1020" s="1"/>
      <c r="I1020" s="1"/>
      <c r="J1020" s="1"/>
      <c r="K1020" s="1"/>
      <c r="L1020" s="1"/>
      <c r="M1020" s="1"/>
      <c r="N1020" s="1"/>
      <c r="O1020" s="1"/>
      <c r="P1020" s="1"/>
      <c r="Q1020" s="1"/>
      <c r="R1020" s="1"/>
      <c r="S1020" s="1"/>
      <c r="T1020" s="1"/>
      <c r="U1020" s="1"/>
      <c r="V1020" s="1"/>
      <c r="W1020" s="1"/>
      <c r="X1020" s="1"/>
      <c r="Y1020" s="1"/>
      <c r="Z1020" s="1"/>
    </row>
    <row r="1021">
      <c r="A1021" s="1"/>
      <c r="B1021" s="1"/>
      <c r="C1021" s="1"/>
      <c r="D1021" s="1"/>
      <c r="E1021" s="1"/>
      <c r="F1021" s="1"/>
      <c r="G1021" s="88"/>
      <c r="H1021" s="1"/>
      <c r="I1021" s="1"/>
      <c r="J1021" s="1"/>
      <c r="K1021" s="1"/>
      <c r="L1021" s="1"/>
      <c r="M1021" s="1"/>
      <c r="N1021" s="1"/>
      <c r="O1021" s="1"/>
      <c r="P1021" s="1"/>
      <c r="Q1021" s="1"/>
      <c r="R1021" s="1"/>
      <c r="S1021" s="1"/>
      <c r="T1021" s="1"/>
      <c r="U1021" s="1"/>
      <c r="V1021" s="1"/>
      <c r="W1021" s="1"/>
      <c r="X1021" s="1"/>
      <c r="Y1021" s="1"/>
      <c r="Z1021" s="1"/>
    </row>
    <row r="1022">
      <c r="A1022" s="1"/>
      <c r="B1022" s="1"/>
      <c r="C1022" s="1"/>
      <c r="D1022" s="1"/>
      <c r="E1022" s="1"/>
      <c r="F1022" s="1"/>
      <c r="G1022" s="88"/>
      <c r="H1022" s="1"/>
      <c r="I1022" s="1"/>
      <c r="J1022" s="1"/>
      <c r="K1022" s="1"/>
      <c r="L1022" s="1"/>
      <c r="M1022" s="1"/>
      <c r="N1022" s="1"/>
      <c r="O1022" s="1"/>
      <c r="P1022" s="1"/>
      <c r="Q1022" s="1"/>
      <c r="R1022" s="1"/>
      <c r="S1022" s="1"/>
      <c r="T1022" s="1"/>
      <c r="U1022" s="1"/>
      <c r="V1022" s="1"/>
      <c r="W1022" s="1"/>
      <c r="X1022" s="1"/>
      <c r="Y1022" s="1"/>
      <c r="Z1022" s="1"/>
    </row>
    <row r="1023">
      <c r="A1023" s="1"/>
      <c r="B1023" s="1"/>
      <c r="C1023" s="1"/>
      <c r="D1023" s="1"/>
      <c r="E1023" s="1"/>
      <c r="F1023" s="1"/>
      <c r="G1023" s="88"/>
      <c r="H1023" s="1"/>
      <c r="I1023" s="1"/>
      <c r="J1023" s="1"/>
      <c r="K1023" s="1"/>
      <c r="L1023" s="1"/>
      <c r="M1023" s="1"/>
      <c r="N1023" s="1"/>
      <c r="O1023" s="1"/>
      <c r="P1023" s="1"/>
      <c r="Q1023" s="1"/>
      <c r="R1023" s="1"/>
      <c r="S1023" s="1"/>
      <c r="T1023" s="1"/>
      <c r="U1023" s="1"/>
      <c r="V1023" s="1"/>
      <c r="W1023" s="1"/>
      <c r="X1023" s="1"/>
      <c r="Y1023" s="1"/>
      <c r="Z1023" s="1"/>
    </row>
    <row r="1024">
      <c r="A1024" s="1"/>
      <c r="B1024" s="1"/>
      <c r="C1024" s="1"/>
      <c r="D1024" s="1"/>
      <c r="E1024" s="1"/>
      <c r="F1024" s="1"/>
      <c r="G1024" s="88"/>
      <c r="H1024" s="1"/>
      <c r="I1024" s="1"/>
      <c r="J1024" s="1"/>
      <c r="K1024" s="1"/>
      <c r="L1024" s="1"/>
      <c r="M1024" s="1"/>
      <c r="N1024" s="1"/>
      <c r="O1024" s="1"/>
      <c r="P1024" s="1"/>
      <c r="Q1024" s="1"/>
      <c r="R1024" s="1"/>
      <c r="S1024" s="1"/>
      <c r="T1024" s="1"/>
      <c r="U1024" s="1"/>
      <c r="V1024" s="1"/>
      <c r="W1024" s="1"/>
      <c r="X1024" s="1"/>
      <c r="Y1024" s="1"/>
      <c r="Z1024" s="1"/>
    </row>
    <row r="1025">
      <c r="A1025" s="1"/>
      <c r="B1025" s="1"/>
      <c r="C1025" s="1"/>
      <c r="D1025" s="1"/>
      <c r="E1025" s="1"/>
      <c r="F1025" s="1"/>
      <c r="G1025" s="88"/>
      <c r="H1025" s="1"/>
      <c r="I1025" s="1"/>
      <c r="J1025" s="1"/>
      <c r="K1025" s="1"/>
      <c r="L1025" s="1"/>
      <c r="M1025" s="1"/>
      <c r="N1025" s="1"/>
      <c r="O1025" s="1"/>
      <c r="P1025" s="1"/>
      <c r="Q1025" s="1"/>
      <c r="R1025" s="1"/>
      <c r="S1025" s="1"/>
      <c r="T1025" s="1"/>
      <c r="U1025" s="1"/>
      <c r="V1025" s="1"/>
      <c r="W1025" s="1"/>
      <c r="X1025" s="1"/>
      <c r="Y1025" s="1"/>
      <c r="Z1025" s="1"/>
    </row>
    <row r="1026">
      <c r="A1026" s="1"/>
      <c r="B1026" s="1"/>
      <c r="C1026" s="1"/>
      <c r="D1026" s="1"/>
      <c r="E1026" s="1"/>
      <c r="F1026" s="1"/>
      <c r="G1026" s="88"/>
      <c r="H1026" s="1"/>
      <c r="I1026" s="1"/>
      <c r="J1026" s="1"/>
      <c r="K1026" s="1"/>
      <c r="L1026" s="1"/>
      <c r="M1026" s="1"/>
      <c r="N1026" s="1"/>
      <c r="O1026" s="1"/>
      <c r="P1026" s="1"/>
      <c r="Q1026" s="1"/>
      <c r="R1026" s="1"/>
      <c r="S1026" s="1"/>
      <c r="T1026" s="1"/>
      <c r="U1026" s="1"/>
      <c r="V1026" s="1"/>
      <c r="W1026" s="1"/>
      <c r="X1026" s="1"/>
      <c r="Y1026" s="1"/>
      <c r="Z1026" s="1"/>
    </row>
    <row r="1027">
      <c r="A1027" s="1"/>
      <c r="B1027" s="1"/>
      <c r="C1027" s="1"/>
      <c r="D1027" s="1"/>
      <c r="E1027" s="1"/>
      <c r="F1027" s="1"/>
      <c r="G1027" s="88"/>
      <c r="H1027" s="1"/>
      <c r="I1027" s="1"/>
      <c r="J1027" s="1"/>
      <c r="K1027" s="1"/>
      <c r="L1027" s="1"/>
      <c r="M1027" s="1"/>
      <c r="N1027" s="1"/>
      <c r="O1027" s="1"/>
      <c r="P1027" s="1"/>
      <c r="Q1027" s="1"/>
      <c r="R1027" s="1"/>
      <c r="S1027" s="1"/>
      <c r="T1027" s="1"/>
      <c r="U1027" s="1"/>
      <c r="V1027" s="1"/>
      <c r="W1027" s="1"/>
      <c r="X1027" s="1"/>
      <c r="Y1027" s="1"/>
      <c r="Z1027" s="1"/>
    </row>
    <row r="1028">
      <c r="A1028" s="1"/>
      <c r="B1028" s="1"/>
      <c r="C1028" s="1"/>
      <c r="D1028" s="1"/>
      <c r="E1028" s="1"/>
      <c r="F1028" s="1"/>
      <c r="G1028" s="88"/>
      <c r="H1028" s="1"/>
      <c r="I1028" s="1"/>
      <c r="J1028" s="1"/>
      <c r="K1028" s="1"/>
      <c r="L1028" s="1"/>
      <c r="M1028" s="1"/>
      <c r="N1028" s="1"/>
      <c r="O1028" s="1"/>
      <c r="P1028" s="1"/>
      <c r="Q1028" s="1"/>
      <c r="R1028" s="1"/>
      <c r="S1028" s="1"/>
      <c r="T1028" s="1"/>
      <c r="U1028" s="1"/>
      <c r="V1028" s="1"/>
      <c r="W1028" s="1"/>
      <c r="X1028" s="1"/>
      <c r="Y1028" s="1"/>
      <c r="Z1028" s="1"/>
    </row>
    <row r="1029">
      <c r="A1029" s="1"/>
      <c r="B1029" s="1"/>
      <c r="C1029" s="1"/>
      <c r="D1029" s="1"/>
      <c r="E1029" s="1"/>
      <c r="F1029" s="1"/>
      <c r="G1029" s="88"/>
      <c r="H1029" s="1"/>
      <c r="I1029" s="1"/>
      <c r="J1029" s="1"/>
      <c r="K1029" s="1"/>
      <c r="L1029" s="1"/>
      <c r="M1029" s="1"/>
      <c r="N1029" s="1"/>
      <c r="O1029" s="1"/>
      <c r="P1029" s="1"/>
      <c r="Q1029" s="1"/>
      <c r="R1029" s="1"/>
      <c r="S1029" s="1"/>
      <c r="T1029" s="1"/>
      <c r="U1029" s="1"/>
      <c r="V1029" s="1"/>
      <c r="W1029" s="1"/>
      <c r="X1029" s="1"/>
      <c r="Y1029" s="1"/>
      <c r="Z1029" s="1"/>
    </row>
    <row r="1030">
      <c r="A1030" s="1"/>
      <c r="B1030" s="1"/>
      <c r="C1030" s="1"/>
      <c r="D1030" s="1"/>
      <c r="E1030" s="1"/>
      <c r="F1030" s="1"/>
      <c r="G1030" s="88"/>
      <c r="H1030" s="1"/>
      <c r="I1030" s="1"/>
      <c r="J1030" s="1"/>
      <c r="K1030" s="1"/>
      <c r="L1030" s="1"/>
      <c r="M1030" s="1"/>
      <c r="N1030" s="1"/>
      <c r="O1030" s="1"/>
      <c r="P1030" s="1"/>
      <c r="Q1030" s="1"/>
      <c r="R1030" s="1"/>
      <c r="S1030" s="1"/>
      <c r="T1030" s="1"/>
      <c r="U1030" s="1"/>
      <c r="V1030" s="1"/>
      <c r="W1030" s="1"/>
      <c r="X1030" s="1"/>
      <c r="Y1030" s="1"/>
      <c r="Z1030" s="1"/>
    </row>
    <row r="1031">
      <c r="A1031" s="1"/>
      <c r="B1031" s="1"/>
      <c r="C1031" s="1"/>
      <c r="D1031" s="1"/>
      <c r="E1031" s="1"/>
      <c r="F1031" s="1"/>
      <c r="G1031" s="88"/>
      <c r="H1031" s="1"/>
      <c r="I1031" s="1"/>
      <c r="J1031" s="1"/>
      <c r="K1031" s="1"/>
      <c r="L1031" s="1"/>
      <c r="M1031" s="1"/>
      <c r="N1031" s="1"/>
      <c r="O1031" s="1"/>
      <c r="P1031" s="1"/>
      <c r="Q1031" s="1"/>
      <c r="R1031" s="1"/>
      <c r="S1031" s="1"/>
      <c r="T1031" s="1"/>
      <c r="U1031" s="1"/>
      <c r="V1031" s="1"/>
      <c r="W1031" s="1"/>
      <c r="X1031" s="1"/>
      <c r="Y1031" s="1"/>
      <c r="Z1031" s="1"/>
    </row>
    <row r="1032">
      <c r="A1032" s="1"/>
      <c r="B1032" s="1"/>
      <c r="C1032" s="1"/>
      <c r="D1032" s="1"/>
      <c r="E1032" s="1"/>
      <c r="F1032" s="1"/>
      <c r="G1032" s="88"/>
      <c r="H1032" s="1"/>
      <c r="I1032" s="1"/>
      <c r="J1032" s="1"/>
      <c r="K1032" s="1"/>
      <c r="L1032" s="1"/>
      <c r="M1032" s="1"/>
      <c r="N1032" s="1"/>
      <c r="O1032" s="1"/>
      <c r="P1032" s="1"/>
      <c r="Q1032" s="1"/>
      <c r="R1032" s="1"/>
      <c r="S1032" s="1"/>
      <c r="T1032" s="1"/>
      <c r="U1032" s="1"/>
      <c r="V1032" s="1"/>
      <c r="W1032" s="1"/>
      <c r="X1032" s="1"/>
      <c r="Y1032" s="1"/>
      <c r="Z1032" s="1"/>
    </row>
    <row r="1033">
      <c r="A1033" s="1"/>
      <c r="B1033" s="1"/>
      <c r="C1033" s="1"/>
      <c r="D1033" s="1"/>
      <c r="E1033" s="1"/>
      <c r="F1033" s="1"/>
      <c r="G1033" s="88"/>
      <c r="H1033" s="1"/>
      <c r="I1033" s="1"/>
      <c r="J1033" s="1"/>
      <c r="K1033" s="1"/>
      <c r="L1033" s="1"/>
      <c r="M1033" s="1"/>
      <c r="N1033" s="1"/>
      <c r="O1033" s="1"/>
      <c r="P1033" s="1"/>
      <c r="Q1033" s="1"/>
      <c r="R1033" s="1"/>
      <c r="S1033" s="1"/>
      <c r="T1033" s="1"/>
      <c r="U1033" s="1"/>
      <c r="V1033" s="1"/>
      <c r="W1033" s="1"/>
      <c r="X1033" s="1"/>
      <c r="Y1033" s="1"/>
      <c r="Z1033" s="1"/>
    </row>
    <row r="1034">
      <c r="A1034" s="1"/>
      <c r="B1034" s="1"/>
      <c r="C1034" s="1"/>
      <c r="D1034" s="1"/>
      <c r="E1034" s="1"/>
      <c r="F1034" s="1"/>
      <c r="G1034" s="88"/>
      <c r="H1034" s="1"/>
      <c r="I1034" s="1"/>
      <c r="J1034" s="1"/>
      <c r="K1034" s="1"/>
      <c r="L1034" s="1"/>
      <c r="M1034" s="1"/>
      <c r="N1034" s="1"/>
      <c r="O1034" s="1"/>
      <c r="P1034" s="1"/>
      <c r="Q1034" s="1"/>
      <c r="R1034" s="1"/>
      <c r="S1034" s="1"/>
      <c r="T1034" s="1"/>
      <c r="U1034" s="1"/>
      <c r="V1034" s="1"/>
      <c r="W1034" s="1"/>
      <c r="X1034" s="1"/>
      <c r="Y1034" s="1"/>
      <c r="Z1034" s="1"/>
    </row>
  </sheetData>
  <mergeCells count="4">
    <mergeCell ref="B4:I4"/>
    <mergeCell ref="B13:H13"/>
    <mergeCell ref="B25:H25"/>
    <mergeCell ref="B47:H47"/>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7B7B7"/>
    <outlinePr summaryBelow="0" summaryRight="0"/>
  </sheetPr>
  <sheetViews>
    <sheetView workbookViewId="0"/>
  </sheetViews>
  <sheetFormatPr customHeight="1" defaultColWidth="14.43" defaultRowHeight="15.75"/>
  <cols>
    <col customWidth="1" min="1" max="1" width="3.71"/>
    <col customWidth="1" min="6" max="6" width="11.0"/>
    <col customWidth="1" min="7" max="7" width="8.29"/>
    <col customWidth="1" min="8" max="8" width="11.0"/>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89" t="s">
        <v>178</v>
      </c>
      <c r="C2" s="3"/>
      <c r="D2" s="3"/>
      <c r="E2" s="3"/>
      <c r="F2" s="3"/>
      <c r="G2" s="3"/>
      <c r="H2" s="3"/>
      <c r="I2" s="3"/>
      <c r="J2" s="3"/>
      <c r="K2" s="1"/>
      <c r="L2" s="1"/>
      <c r="M2" s="1"/>
      <c r="N2" s="1"/>
      <c r="O2" s="1"/>
      <c r="P2" s="1"/>
      <c r="Q2" s="1"/>
      <c r="R2" s="1"/>
      <c r="S2" s="1"/>
      <c r="T2" s="1"/>
      <c r="U2" s="1"/>
      <c r="V2" s="1"/>
      <c r="W2" s="1"/>
      <c r="X2" s="1"/>
      <c r="Y2" s="1"/>
      <c r="Z2" s="1"/>
    </row>
    <row r="3">
      <c r="A3" s="1"/>
      <c r="B3" s="4"/>
      <c r="C3" s="4"/>
      <c r="D3" s="4"/>
      <c r="E3" s="4"/>
      <c r="F3" s="4"/>
      <c r="G3" s="4"/>
      <c r="H3" s="4"/>
      <c r="I3" s="1"/>
      <c r="J3" s="4"/>
      <c r="K3" s="1"/>
      <c r="L3" s="1"/>
      <c r="M3" s="1"/>
      <c r="N3" s="1"/>
      <c r="O3" s="1"/>
      <c r="P3" s="1"/>
      <c r="Q3" s="1"/>
      <c r="R3" s="1"/>
      <c r="S3" s="1"/>
      <c r="T3" s="1"/>
      <c r="U3" s="1"/>
      <c r="V3" s="1"/>
      <c r="W3" s="1"/>
      <c r="X3" s="1"/>
      <c r="Y3" s="1"/>
      <c r="Z3" s="1"/>
    </row>
    <row r="4">
      <c r="A4" s="1"/>
      <c r="B4" s="45" t="s">
        <v>179</v>
      </c>
      <c r="C4" s="6"/>
      <c r="D4" s="6"/>
      <c r="E4" s="6"/>
      <c r="F4" s="6"/>
      <c r="G4" s="6"/>
      <c r="H4" s="6"/>
      <c r="I4" s="6"/>
      <c r="J4" s="7"/>
      <c r="K4" s="1"/>
      <c r="L4" s="1"/>
      <c r="M4" s="1"/>
      <c r="N4" s="1"/>
      <c r="O4" s="1"/>
      <c r="P4" s="1"/>
      <c r="Q4" s="1"/>
      <c r="R4" s="1"/>
      <c r="S4" s="1"/>
      <c r="T4" s="1"/>
      <c r="U4" s="1"/>
      <c r="V4" s="1"/>
      <c r="W4" s="1"/>
      <c r="X4" s="1"/>
      <c r="Y4" s="1"/>
      <c r="Z4" s="1"/>
    </row>
    <row r="5">
      <c r="A5" s="1"/>
      <c r="B5" s="13"/>
      <c r="C5" s="1"/>
      <c r="D5" s="1"/>
      <c r="E5" s="1"/>
      <c r="F5" s="1"/>
      <c r="G5" s="1"/>
      <c r="H5" s="1"/>
      <c r="I5" s="1"/>
      <c r="J5" s="1"/>
      <c r="K5" s="1"/>
      <c r="L5" s="1"/>
      <c r="M5" s="1"/>
      <c r="N5" s="1"/>
      <c r="O5" s="1"/>
      <c r="P5" s="1"/>
      <c r="Q5" s="1"/>
      <c r="R5" s="1"/>
      <c r="S5" s="1"/>
      <c r="T5" s="1"/>
      <c r="U5" s="1"/>
      <c r="V5" s="1"/>
      <c r="W5" s="1"/>
      <c r="X5" s="1"/>
      <c r="Y5" s="1"/>
      <c r="Z5" s="1"/>
    </row>
    <row r="6">
      <c r="A6" s="1"/>
      <c r="B6" s="14" t="s">
        <v>180</v>
      </c>
      <c r="C6" s="1"/>
      <c r="D6" s="1"/>
      <c r="E6" s="1"/>
      <c r="F6" s="1"/>
      <c r="G6" s="1"/>
      <c r="H6" s="1"/>
      <c r="J6" s="99">
        <f>J20+J40</f>
        <v>9997.6</v>
      </c>
      <c r="K6" s="1"/>
      <c r="L6" s="1"/>
      <c r="M6" s="1"/>
      <c r="N6" s="1"/>
      <c r="O6" s="1"/>
      <c r="P6" s="1"/>
      <c r="Q6" s="1"/>
      <c r="R6" s="1"/>
      <c r="S6" s="1"/>
      <c r="T6" s="1"/>
      <c r="U6" s="1"/>
      <c r="V6" s="1"/>
      <c r="W6" s="1"/>
      <c r="X6" s="1"/>
      <c r="Y6" s="1"/>
      <c r="Z6" s="1"/>
    </row>
    <row r="7">
      <c r="A7" s="1"/>
      <c r="B7" s="14"/>
      <c r="C7" s="15"/>
      <c r="D7" s="15"/>
      <c r="F7" s="1"/>
      <c r="G7" s="1"/>
      <c r="H7" s="1"/>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9" t="s">
        <v>181</v>
      </c>
      <c r="C9" s="10"/>
      <c r="D9" s="10"/>
      <c r="E9" s="10"/>
      <c r="F9" s="10"/>
      <c r="G9" s="10"/>
      <c r="H9" s="10"/>
      <c r="I9" s="10"/>
      <c r="J9" s="10"/>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3" t="s">
        <v>182</v>
      </c>
      <c r="C11" s="1"/>
      <c r="D11" s="1"/>
      <c r="E11" s="1"/>
      <c r="F11" s="1"/>
      <c r="G11" s="88"/>
      <c r="H11" s="1"/>
      <c r="J11" s="1"/>
      <c r="K11" s="1"/>
      <c r="L11" s="1"/>
      <c r="M11" s="1"/>
      <c r="N11" s="1"/>
      <c r="O11" s="1"/>
      <c r="P11" s="1"/>
      <c r="Q11" s="1"/>
      <c r="R11" s="1"/>
      <c r="S11" s="1"/>
      <c r="T11" s="1"/>
      <c r="U11" s="1"/>
      <c r="V11" s="1"/>
      <c r="W11" s="1"/>
      <c r="X11" s="1"/>
      <c r="Y11" s="1"/>
      <c r="Z11" s="1"/>
    </row>
    <row r="12">
      <c r="A12" s="1"/>
      <c r="B12" s="47" t="s">
        <v>183</v>
      </c>
      <c r="C12" s="6"/>
      <c r="D12" s="6"/>
      <c r="E12" s="6"/>
      <c r="F12" s="6"/>
      <c r="G12" s="6"/>
      <c r="H12" s="7"/>
      <c r="I12" s="1"/>
      <c r="J12" s="1"/>
      <c r="K12" s="1"/>
      <c r="L12" s="1"/>
      <c r="M12" s="1"/>
      <c r="N12" s="1"/>
      <c r="O12" s="1"/>
      <c r="P12" s="1"/>
      <c r="Q12" s="1"/>
      <c r="R12" s="1"/>
      <c r="S12" s="1"/>
      <c r="T12" s="1"/>
      <c r="U12" s="1"/>
      <c r="V12" s="1"/>
      <c r="W12" s="1"/>
      <c r="X12" s="1"/>
      <c r="Y12" s="1"/>
      <c r="Z12" s="1"/>
    </row>
    <row r="13">
      <c r="A13" s="1"/>
      <c r="B13" s="13"/>
      <c r="C13" s="13"/>
      <c r="D13" s="13"/>
      <c r="E13" s="13"/>
      <c r="F13" s="13"/>
      <c r="G13" s="13"/>
      <c r="H13" s="1"/>
      <c r="I13" s="13"/>
      <c r="J13" s="1"/>
      <c r="K13" s="1"/>
      <c r="L13" s="1"/>
      <c r="M13" s="1"/>
      <c r="N13" s="1"/>
      <c r="O13" s="1"/>
      <c r="P13" s="1"/>
      <c r="Q13" s="1"/>
      <c r="R13" s="1"/>
      <c r="S13" s="1"/>
      <c r="T13" s="1"/>
      <c r="U13" s="1"/>
      <c r="V13" s="1"/>
      <c r="W13" s="1"/>
      <c r="X13" s="1"/>
      <c r="Y13" s="1"/>
      <c r="Z13" s="1"/>
    </row>
    <row r="14">
      <c r="A14" s="1"/>
      <c r="B14" s="13"/>
      <c r="C14" s="13" t="s">
        <v>184</v>
      </c>
      <c r="D14" s="1"/>
      <c r="E14" s="13"/>
      <c r="F14" s="48">
        <v>3000.0</v>
      </c>
      <c r="G14" s="1"/>
      <c r="H14" s="94">
        <v>1.0</v>
      </c>
      <c r="I14" s="1"/>
      <c r="J14" s="54">
        <f>F14*H14</f>
        <v>3000</v>
      </c>
      <c r="K14" s="1"/>
      <c r="L14" s="1"/>
      <c r="M14" s="1"/>
      <c r="N14" s="1"/>
      <c r="O14" s="1"/>
      <c r="P14" s="1"/>
      <c r="Q14" s="1"/>
      <c r="R14" s="1"/>
      <c r="S14" s="1"/>
      <c r="T14" s="1"/>
      <c r="U14" s="1"/>
      <c r="V14" s="1"/>
      <c r="W14" s="1"/>
      <c r="X14" s="1"/>
      <c r="Y14" s="1"/>
      <c r="Z14" s="1"/>
    </row>
    <row r="15">
      <c r="A15" s="1"/>
      <c r="B15" s="13"/>
      <c r="C15" s="13"/>
      <c r="D15" s="13"/>
      <c r="E15" s="13"/>
      <c r="F15" s="13"/>
      <c r="G15" s="13"/>
      <c r="H15" s="13"/>
      <c r="I15" s="1"/>
      <c r="J15" s="13"/>
      <c r="K15" s="1"/>
      <c r="L15" s="1"/>
      <c r="M15" s="1"/>
      <c r="N15" s="1"/>
      <c r="O15" s="1"/>
      <c r="P15" s="1"/>
      <c r="Q15" s="1"/>
      <c r="R15" s="1"/>
      <c r="S15" s="1"/>
      <c r="T15" s="1"/>
      <c r="U15" s="1"/>
      <c r="V15" s="1"/>
      <c r="W15" s="1"/>
      <c r="X15" s="1"/>
      <c r="Y15" s="1"/>
      <c r="Z15" s="1"/>
    </row>
    <row r="16">
      <c r="A16" s="1"/>
      <c r="B16" s="13"/>
      <c r="C16" s="13" t="s">
        <v>185</v>
      </c>
      <c r="D16" s="1"/>
      <c r="E16" s="13"/>
      <c r="F16" s="48">
        <v>394.0</v>
      </c>
      <c r="G16" s="1"/>
      <c r="H16" s="94">
        <v>1.0</v>
      </c>
      <c r="I16" s="1"/>
      <c r="J16" s="54">
        <f>F16*H16</f>
        <v>394</v>
      </c>
      <c r="K16" s="1"/>
      <c r="L16" s="1"/>
      <c r="M16" s="1"/>
      <c r="N16" s="1"/>
      <c r="O16" s="1"/>
      <c r="P16" s="1"/>
      <c r="Q16" s="1"/>
      <c r="R16" s="1"/>
      <c r="S16" s="1"/>
      <c r="T16" s="1"/>
      <c r="U16" s="1"/>
      <c r="V16" s="1"/>
      <c r="W16" s="1"/>
      <c r="X16" s="1"/>
      <c r="Y16" s="1"/>
      <c r="Z16" s="1"/>
    </row>
    <row r="17">
      <c r="A17" s="1"/>
      <c r="B17" s="13"/>
      <c r="C17" s="13"/>
      <c r="D17" s="13"/>
      <c r="E17" s="13"/>
      <c r="F17" s="13"/>
      <c r="G17" s="13"/>
      <c r="H17" s="13"/>
      <c r="I17" s="1"/>
      <c r="J17" s="13"/>
      <c r="K17" s="1"/>
      <c r="L17" s="1"/>
      <c r="M17" s="1"/>
      <c r="N17" s="1"/>
      <c r="O17" s="1"/>
      <c r="P17" s="1"/>
      <c r="Q17" s="1"/>
      <c r="R17" s="1"/>
      <c r="S17" s="1"/>
      <c r="T17" s="1"/>
      <c r="U17" s="1"/>
      <c r="V17" s="1"/>
      <c r="W17" s="1"/>
      <c r="X17" s="1"/>
      <c r="Y17" s="1"/>
      <c r="Z17" s="1"/>
    </row>
    <row r="18">
      <c r="A18" s="1"/>
      <c r="B18" s="13"/>
      <c r="C18" s="13" t="s">
        <v>159</v>
      </c>
      <c r="D18" s="1"/>
      <c r="E18" s="13"/>
      <c r="F18" s="48">
        <v>2003.0</v>
      </c>
      <c r="G18" s="1"/>
      <c r="H18" s="94">
        <v>0.2</v>
      </c>
      <c r="I18" s="1"/>
      <c r="J18" s="54">
        <f>F18*H18</f>
        <v>400.6</v>
      </c>
      <c r="K18" s="1"/>
      <c r="L18" s="1"/>
      <c r="M18" s="1"/>
      <c r="N18" s="1"/>
      <c r="O18" s="1"/>
      <c r="P18" s="1"/>
      <c r="Q18" s="1"/>
      <c r="R18" s="1"/>
      <c r="S18" s="1"/>
      <c r="T18" s="1"/>
      <c r="U18" s="1"/>
      <c r="V18" s="1"/>
      <c r="W18" s="1"/>
      <c r="X18" s="1"/>
      <c r="Y18" s="1"/>
      <c r="Z18" s="1"/>
    </row>
    <row r="19">
      <c r="A19" s="1"/>
      <c r="B19" s="13"/>
      <c r="C19" s="13"/>
      <c r="D19" s="13"/>
      <c r="E19" s="13"/>
      <c r="F19" s="13"/>
      <c r="G19" s="13"/>
      <c r="H19" s="1"/>
      <c r="I19" s="13"/>
      <c r="J19" s="1"/>
      <c r="K19" s="1"/>
      <c r="L19" s="1"/>
      <c r="M19" s="1"/>
      <c r="N19" s="1"/>
      <c r="O19" s="1"/>
      <c r="P19" s="1"/>
      <c r="Q19" s="1"/>
      <c r="R19" s="1"/>
      <c r="S19" s="1"/>
      <c r="T19" s="1"/>
      <c r="U19" s="1"/>
      <c r="V19" s="1"/>
      <c r="W19" s="1"/>
      <c r="X19" s="1"/>
      <c r="Y19" s="1"/>
      <c r="Z19" s="1"/>
    </row>
    <row r="20">
      <c r="A20" s="1"/>
      <c r="B20" s="13"/>
      <c r="C20" s="14" t="s">
        <v>186</v>
      </c>
      <c r="D20" s="15"/>
      <c r="E20" s="13"/>
      <c r="F20" s="54">
        <f>F14+F16+F18</f>
        <v>5397</v>
      </c>
      <c r="G20" s="1"/>
      <c r="H20" s="95">
        <f>J20/F20</f>
        <v>0.7030943117</v>
      </c>
      <c r="I20" s="1"/>
      <c r="J20" s="92">
        <f>J14+J16+J18</f>
        <v>3794.6</v>
      </c>
      <c r="K20" s="1"/>
      <c r="L20" s="1"/>
      <c r="M20" s="1"/>
      <c r="N20" s="1"/>
      <c r="O20" s="1"/>
      <c r="P20" s="1"/>
      <c r="Q20" s="1"/>
      <c r="R20" s="1"/>
      <c r="S20" s="1"/>
      <c r="T20" s="1"/>
      <c r="U20" s="1"/>
      <c r="V20" s="1"/>
      <c r="W20" s="1"/>
      <c r="X20" s="1"/>
      <c r="Y20" s="1"/>
      <c r="Z20" s="1"/>
    </row>
    <row r="21">
      <c r="A21" s="1"/>
      <c r="B21" s="13"/>
      <c r="C21" s="1"/>
      <c r="D21" s="1"/>
      <c r="E21" s="1"/>
      <c r="F21" s="1"/>
      <c r="G21" s="88"/>
      <c r="H21" s="1"/>
      <c r="I21" s="1"/>
      <c r="J21" s="1"/>
      <c r="K21" s="1"/>
      <c r="L21" s="1"/>
      <c r="M21" s="1"/>
      <c r="N21" s="1"/>
      <c r="O21" s="1"/>
      <c r="P21" s="1"/>
      <c r="Q21" s="1"/>
      <c r="R21" s="1"/>
      <c r="S21" s="1"/>
      <c r="T21" s="1"/>
      <c r="U21" s="1"/>
      <c r="V21" s="1"/>
      <c r="W21" s="1"/>
      <c r="X21" s="1"/>
      <c r="Y21" s="1"/>
      <c r="Z21" s="1"/>
    </row>
    <row r="22">
      <c r="A22" s="1"/>
      <c r="B22" s="13"/>
      <c r="C22" s="1"/>
      <c r="D22" s="1"/>
      <c r="E22" s="1"/>
      <c r="F22" s="1"/>
      <c r="G22" s="88"/>
      <c r="H22" s="1"/>
      <c r="I22" s="96"/>
      <c r="J22" s="1"/>
      <c r="K22" s="1"/>
      <c r="L22" s="1"/>
      <c r="M22" s="1"/>
      <c r="N22" s="1"/>
      <c r="O22" s="1"/>
      <c r="P22" s="1"/>
      <c r="Q22" s="1"/>
      <c r="R22" s="1"/>
      <c r="S22" s="1"/>
      <c r="T22" s="1"/>
      <c r="U22" s="1"/>
      <c r="V22" s="1"/>
      <c r="W22" s="1"/>
      <c r="X22" s="1"/>
      <c r="Y22" s="1"/>
      <c r="Z22" s="1"/>
    </row>
    <row r="23">
      <c r="A23" s="1"/>
      <c r="B23" s="13" t="s">
        <v>187</v>
      </c>
      <c r="C23" s="1"/>
      <c r="D23" s="1"/>
      <c r="E23" s="1"/>
      <c r="F23" s="1"/>
      <c r="G23" s="88"/>
      <c r="H23" s="1"/>
      <c r="I23" s="1"/>
      <c r="J23" s="1"/>
      <c r="K23" s="1"/>
      <c r="L23" s="1"/>
      <c r="M23" s="1"/>
      <c r="N23" s="1"/>
      <c r="O23" s="1"/>
      <c r="P23" s="1"/>
      <c r="Q23" s="1"/>
      <c r="R23" s="1"/>
      <c r="S23" s="1"/>
      <c r="T23" s="1"/>
      <c r="U23" s="1"/>
      <c r="V23" s="1"/>
      <c r="W23" s="1"/>
      <c r="X23" s="1"/>
      <c r="Y23" s="1"/>
      <c r="Z23" s="1"/>
    </row>
    <row r="24">
      <c r="A24" s="1"/>
      <c r="B24" s="47" t="s">
        <v>188</v>
      </c>
      <c r="C24" s="6"/>
      <c r="D24" s="6"/>
      <c r="E24" s="6"/>
      <c r="F24" s="6"/>
      <c r="G24" s="6"/>
      <c r="H24" s="7"/>
      <c r="I24" s="1"/>
      <c r="J24" s="1"/>
      <c r="K24" s="1"/>
      <c r="L24" s="1"/>
      <c r="M24" s="1"/>
      <c r="N24" s="1"/>
      <c r="O24" s="1"/>
      <c r="P24" s="1"/>
      <c r="Q24" s="1"/>
      <c r="R24" s="1"/>
      <c r="S24" s="1"/>
      <c r="T24" s="1"/>
      <c r="U24" s="1"/>
      <c r="V24" s="1"/>
      <c r="W24" s="1"/>
      <c r="X24" s="1"/>
      <c r="Y24" s="1"/>
      <c r="Z24" s="1"/>
    </row>
    <row r="25">
      <c r="A25" s="1"/>
      <c r="B25" s="1"/>
      <c r="C25" s="1"/>
      <c r="D25" s="1"/>
      <c r="E25" s="1"/>
      <c r="F25" s="1"/>
      <c r="G25" s="88"/>
      <c r="H25" s="1"/>
      <c r="I25" s="1"/>
      <c r="J25" s="1"/>
      <c r="K25" s="1"/>
      <c r="L25" s="1"/>
      <c r="M25" s="1"/>
      <c r="N25" s="1"/>
      <c r="O25" s="1"/>
      <c r="P25" s="1"/>
      <c r="Q25" s="1"/>
      <c r="R25" s="1"/>
      <c r="S25" s="1"/>
      <c r="T25" s="1"/>
      <c r="U25" s="1"/>
      <c r="V25" s="1"/>
      <c r="W25" s="1"/>
      <c r="X25" s="1"/>
      <c r="Y25" s="1"/>
      <c r="Z25" s="1"/>
    </row>
    <row r="26">
      <c r="A26" s="1"/>
      <c r="B26" s="1"/>
      <c r="C26" s="97" t="s">
        <v>189</v>
      </c>
      <c r="D26" s="1"/>
      <c r="E26" s="1"/>
      <c r="F26" s="48">
        <v>1900.0</v>
      </c>
      <c r="G26" s="1"/>
      <c r="H26" s="94">
        <v>1.0</v>
      </c>
      <c r="I26" s="1"/>
      <c r="J26" s="54">
        <f>F26*H26</f>
        <v>1900</v>
      </c>
      <c r="K26" s="1"/>
      <c r="L26" s="1"/>
      <c r="M26" s="1"/>
      <c r="N26" s="1"/>
      <c r="O26" s="1"/>
      <c r="P26" s="1"/>
      <c r="Q26" s="1"/>
      <c r="R26" s="1"/>
      <c r="S26" s="1"/>
      <c r="T26" s="1"/>
      <c r="U26" s="1"/>
      <c r="V26" s="1"/>
      <c r="W26" s="1"/>
      <c r="X26" s="1"/>
      <c r="Y26" s="1"/>
      <c r="Z26" s="1"/>
    </row>
    <row r="27">
      <c r="A27" s="1"/>
      <c r="B27" s="14"/>
      <c r="C27" s="15"/>
      <c r="D27" s="15"/>
      <c r="E27" s="1"/>
      <c r="F27" s="13"/>
      <c r="G27" s="13"/>
      <c r="H27" s="13"/>
      <c r="I27" s="1"/>
      <c r="J27" s="1"/>
      <c r="K27" s="1"/>
      <c r="L27" s="1"/>
      <c r="M27" s="1"/>
      <c r="N27" s="1"/>
      <c r="O27" s="1"/>
      <c r="P27" s="1"/>
      <c r="Q27" s="1"/>
      <c r="R27" s="1"/>
      <c r="S27" s="1"/>
      <c r="T27" s="1"/>
      <c r="U27" s="1"/>
      <c r="V27" s="1"/>
      <c r="W27" s="1"/>
      <c r="X27" s="1"/>
      <c r="Y27" s="1"/>
      <c r="Z27" s="1"/>
    </row>
    <row r="28">
      <c r="A28" s="1"/>
      <c r="B28" s="14"/>
      <c r="C28" s="97" t="s">
        <v>190</v>
      </c>
      <c r="D28" s="15"/>
      <c r="E28" s="1"/>
      <c r="F28" s="48">
        <v>250.0</v>
      </c>
      <c r="G28" s="1"/>
      <c r="H28" s="94">
        <v>1.0</v>
      </c>
      <c r="I28" s="1"/>
      <c r="J28" s="54">
        <f>F28*H28</f>
        <v>250</v>
      </c>
      <c r="K28" s="1"/>
      <c r="L28" s="1"/>
      <c r="M28" s="1"/>
      <c r="N28" s="1"/>
      <c r="O28" s="1"/>
      <c r="P28" s="1"/>
      <c r="Q28" s="1"/>
      <c r="R28" s="1"/>
      <c r="S28" s="1"/>
      <c r="T28" s="1"/>
      <c r="U28" s="1"/>
      <c r="V28" s="1"/>
      <c r="W28" s="1"/>
      <c r="X28" s="1"/>
      <c r="Y28" s="1"/>
      <c r="Z28" s="1"/>
    </row>
    <row r="29">
      <c r="A29" s="1"/>
      <c r="B29" s="14"/>
      <c r="C29" s="15"/>
      <c r="D29" s="15"/>
      <c r="E29" s="1"/>
      <c r="F29" s="13"/>
      <c r="G29" s="13"/>
      <c r="H29" s="13"/>
      <c r="I29" s="1"/>
      <c r="J29" s="1"/>
      <c r="K29" s="1"/>
      <c r="L29" s="1"/>
      <c r="M29" s="1"/>
      <c r="N29" s="1"/>
      <c r="O29" s="1"/>
      <c r="P29" s="1"/>
      <c r="Q29" s="1"/>
      <c r="R29" s="1"/>
      <c r="S29" s="1"/>
      <c r="T29" s="1"/>
      <c r="U29" s="1"/>
      <c r="V29" s="1"/>
      <c r="W29" s="1"/>
      <c r="X29" s="1"/>
      <c r="Y29" s="1"/>
      <c r="Z29" s="1"/>
    </row>
    <row r="30">
      <c r="A30" s="1"/>
      <c r="B30" s="14"/>
      <c r="C30" s="13" t="s">
        <v>191</v>
      </c>
      <c r="D30" s="15"/>
      <c r="E30" s="1"/>
      <c r="F30" s="48">
        <v>1900.0</v>
      </c>
      <c r="G30" s="1"/>
      <c r="H30" s="94">
        <v>0.05</v>
      </c>
      <c r="I30" s="1"/>
      <c r="J30" s="54">
        <f>F30*H30</f>
        <v>95</v>
      </c>
      <c r="K30" s="1"/>
      <c r="L30" s="1"/>
      <c r="M30" s="1"/>
      <c r="N30" s="1"/>
      <c r="O30" s="1"/>
      <c r="P30" s="1"/>
      <c r="Q30" s="1"/>
      <c r="R30" s="1"/>
      <c r="S30" s="1"/>
      <c r="T30" s="1"/>
      <c r="U30" s="1"/>
      <c r="V30" s="1"/>
      <c r="W30" s="1"/>
      <c r="X30" s="1"/>
      <c r="Y30" s="1"/>
      <c r="Z30" s="1"/>
    </row>
    <row r="31">
      <c r="A31" s="1"/>
      <c r="B31" s="14"/>
      <c r="C31" s="15"/>
      <c r="D31" s="15"/>
      <c r="E31" s="1"/>
      <c r="F31" s="1"/>
      <c r="G31" s="1"/>
      <c r="H31" s="88"/>
      <c r="I31" s="1"/>
      <c r="J31" s="1"/>
      <c r="K31" s="1"/>
      <c r="L31" s="1"/>
      <c r="M31" s="1"/>
      <c r="N31" s="1"/>
      <c r="O31" s="1"/>
      <c r="P31" s="1"/>
      <c r="Q31" s="1"/>
      <c r="R31" s="1"/>
      <c r="S31" s="1"/>
      <c r="T31" s="1"/>
      <c r="U31" s="1"/>
      <c r="V31" s="1"/>
      <c r="W31" s="1"/>
      <c r="X31" s="1"/>
      <c r="Y31" s="1"/>
      <c r="Z31" s="1"/>
    </row>
    <row r="32">
      <c r="A32" s="1"/>
      <c r="B32" s="14"/>
      <c r="C32" s="13" t="s">
        <v>192</v>
      </c>
      <c r="D32" s="15"/>
      <c r="E32" s="1"/>
      <c r="F32" s="48">
        <v>1900.0</v>
      </c>
      <c r="G32" s="1"/>
      <c r="H32" s="94">
        <v>0.75</v>
      </c>
      <c r="I32" s="1"/>
      <c r="J32" s="54">
        <f>F32*H32</f>
        <v>1425</v>
      </c>
      <c r="K32" s="1"/>
      <c r="L32" s="1"/>
      <c r="M32" s="1"/>
      <c r="N32" s="1"/>
      <c r="O32" s="1"/>
      <c r="P32" s="1"/>
      <c r="Q32" s="1"/>
      <c r="R32" s="1"/>
      <c r="S32" s="1"/>
      <c r="T32" s="1"/>
      <c r="U32" s="1"/>
      <c r="V32" s="1"/>
      <c r="W32" s="1"/>
      <c r="X32" s="1"/>
      <c r="Y32" s="1"/>
      <c r="Z32" s="1"/>
    </row>
    <row r="33">
      <c r="A33" s="1"/>
      <c r="B33" s="14"/>
      <c r="C33" s="15"/>
      <c r="D33" s="15"/>
      <c r="E33" s="1"/>
      <c r="F33" s="13"/>
      <c r="G33" s="13"/>
      <c r="H33" s="13"/>
      <c r="I33" s="1"/>
      <c r="J33" s="1"/>
      <c r="K33" s="1"/>
      <c r="L33" s="1"/>
      <c r="M33" s="1"/>
      <c r="N33" s="1"/>
      <c r="O33" s="1"/>
      <c r="P33" s="1"/>
      <c r="Q33" s="1"/>
      <c r="R33" s="1"/>
      <c r="S33" s="1"/>
      <c r="T33" s="1"/>
      <c r="U33" s="1"/>
      <c r="V33" s="1"/>
      <c r="W33" s="1"/>
      <c r="X33" s="1"/>
      <c r="Y33" s="1"/>
      <c r="Z33" s="1"/>
    </row>
    <row r="34">
      <c r="A34" s="1"/>
      <c r="B34" s="14"/>
      <c r="C34" s="13" t="s">
        <v>193</v>
      </c>
      <c r="D34" s="15"/>
      <c r="E34" s="1"/>
      <c r="F34" s="48">
        <v>1000.0</v>
      </c>
      <c r="G34" s="1"/>
      <c r="H34" s="94">
        <v>0.5</v>
      </c>
      <c r="I34" s="1"/>
      <c r="J34" s="54">
        <f>F34*H34</f>
        <v>500</v>
      </c>
      <c r="K34" s="1"/>
      <c r="L34" s="1"/>
      <c r="M34" s="1"/>
      <c r="N34" s="1"/>
      <c r="O34" s="1"/>
      <c r="P34" s="1"/>
      <c r="Q34" s="1"/>
      <c r="R34" s="1"/>
      <c r="S34" s="1"/>
      <c r="T34" s="1"/>
      <c r="U34" s="1"/>
      <c r="V34" s="1"/>
      <c r="W34" s="1"/>
      <c r="X34" s="1"/>
      <c r="Y34" s="1"/>
      <c r="Z34" s="1"/>
    </row>
    <row r="35">
      <c r="A35" s="1"/>
      <c r="B35" s="14"/>
      <c r="C35" s="15"/>
      <c r="D35" s="15"/>
      <c r="E35" s="1"/>
      <c r="F35" s="13"/>
      <c r="G35" s="13"/>
      <c r="H35" s="13"/>
      <c r="I35" s="1"/>
      <c r="J35" s="1"/>
      <c r="K35" s="1"/>
      <c r="L35" s="1"/>
      <c r="M35" s="1"/>
      <c r="N35" s="1"/>
      <c r="O35" s="1"/>
      <c r="P35" s="1"/>
      <c r="Q35" s="1"/>
      <c r="R35" s="1"/>
      <c r="S35" s="1"/>
      <c r="T35" s="1"/>
      <c r="U35" s="1"/>
      <c r="V35" s="1"/>
      <c r="W35" s="1"/>
      <c r="X35" s="1"/>
      <c r="Y35" s="1"/>
      <c r="Z35" s="1"/>
    </row>
    <row r="36">
      <c r="A36" s="1"/>
      <c r="B36" s="14"/>
      <c r="C36" s="13" t="s">
        <v>194</v>
      </c>
      <c r="D36" s="15"/>
      <c r="E36" s="1"/>
      <c r="F36" s="48">
        <v>1900.0</v>
      </c>
      <c r="G36" s="1"/>
      <c r="H36" s="94">
        <v>1.0</v>
      </c>
      <c r="I36" s="1"/>
      <c r="J36" s="54">
        <f>F36*H36</f>
        <v>1900</v>
      </c>
      <c r="K36" s="1"/>
      <c r="L36" s="1"/>
      <c r="M36" s="1"/>
      <c r="N36" s="1"/>
      <c r="O36" s="1"/>
      <c r="P36" s="1"/>
      <c r="Q36" s="1"/>
      <c r="R36" s="1"/>
      <c r="S36" s="1"/>
      <c r="T36" s="1"/>
      <c r="U36" s="1"/>
      <c r="V36" s="1"/>
      <c r="W36" s="1"/>
      <c r="X36" s="1"/>
      <c r="Y36" s="1"/>
      <c r="Z36" s="1"/>
    </row>
    <row r="37">
      <c r="A37" s="1"/>
      <c r="B37" s="14"/>
      <c r="C37" s="15"/>
      <c r="D37" s="15"/>
      <c r="E37" s="1"/>
      <c r="F37" s="13"/>
      <c r="G37" s="13"/>
      <c r="H37" s="13"/>
      <c r="I37" s="1"/>
      <c r="J37" s="1"/>
      <c r="K37" s="1"/>
      <c r="L37" s="1"/>
      <c r="M37" s="1"/>
      <c r="N37" s="1"/>
      <c r="O37" s="1"/>
      <c r="P37" s="1"/>
      <c r="Q37" s="1"/>
      <c r="R37" s="1"/>
      <c r="S37" s="1"/>
      <c r="T37" s="1"/>
      <c r="U37" s="1"/>
      <c r="V37" s="1"/>
      <c r="W37" s="1"/>
      <c r="X37" s="1"/>
      <c r="Y37" s="1"/>
      <c r="Z37" s="1"/>
    </row>
    <row r="38">
      <c r="A38" s="1"/>
      <c r="B38" s="14"/>
      <c r="C38" s="13" t="s">
        <v>159</v>
      </c>
      <c r="D38" s="15"/>
      <c r="E38" s="1"/>
      <c r="F38" s="48">
        <v>1900.0</v>
      </c>
      <c r="G38" s="1"/>
      <c r="H38" s="94">
        <v>0.07</v>
      </c>
      <c r="I38" s="1"/>
      <c r="J38" s="54">
        <f>F38*H38</f>
        <v>133</v>
      </c>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4" t="s">
        <v>195</v>
      </c>
      <c r="D40" s="15"/>
      <c r="E40" s="13"/>
      <c r="F40" s="54">
        <f>F26+F28+F30+F32+F34+F36+F38</f>
        <v>10750</v>
      </c>
      <c r="G40" s="1"/>
      <c r="H40" s="95">
        <f>J40/F40</f>
        <v>0.5770232558</v>
      </c>
      <c r="I40" s="1"/>
      <c r="J40" s="92">
        <f>J26+J28+J30+J32+J34+J36+J38</f>
        <v>6203</v>
      </c>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3">
    <mergeCell ref="B4:J4"/>
    <mergeCell ref="B12:H12"/>
    <mergeCell ref="B24:H24"/>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7B7B7"/>
    <outlinePr summaryBelow="0" summaryRight="0"/>
  </sheetPr>
  <sheetViews>
    <sheetView workbookViewId="0"/>
  </sheetViews>
  <sheetFormatPr customHeight="1" defaultColWidth="14.43" defaultRowHeight="15.75"/>
  <cols>
    <col customWidth="1" min="1" max="1" width="3.71"/>
    <col customWidth="1" min="2" max="2" width="20.57"/>
    <col customWidth="1" min="3" max="3" width="27.86"/>
    <col customWidth="1" min="4" max="5" width="23.29"/>
    <col customWidth="1" min="6" max="6" width="18.29"/>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196</v>
      </c>
      <c r="C2" s="3"/>
      <c r="D2" s="3"/>
      <c r="E2" s="3"/>
      <c r="F2" s="3"/>
      <c r="G2" s="3"/>
      <c r="H2" s="3"/>
      <c r="I2" s="1"/>
      <c r="J2" s="1"/>
      <c r="K2" s="1"/>
      <c r="L2" s="1"/>
      <c r="M2" s="1"/>
      <c r="N2" s="1"/>
      <c r="O2" s="1"/>
      <c r="P2" s="1"/>
      <c r="Q2" s="1"/>
      <c r="R2" s="1"/>
      <c r="S2" s="1"/>
      <c r="T2" s="1"/>
      <c r="U2" s="1"/>
      <c r="V2" s="1"/>
      <c r="W2" s="1"/>
      <c r="X2" s="1"/>
      <c r="Y2" s="1"/>
      <c r="Z2" s="1"/>
    </row>
    <row r="3">
      <c r="A3" s="1"/>
      <c r="B3" s="4"/>
      <c r="C3" s="4"/>
      <c r="D3" s="4"/>
      <c r="E3" s="4"/>
      <c r="F3" s="4"/>
      <c r="G3" s="4"/>
      <c r="H3" s="4"/>
      <c r="I3" s="1"/>
      <c r="J3" s="1"/>
      <c r="K3" s="1"/>
      <c r="L3" s="1"/>
      <c r="M3" s="1"/>
      <c r="N3" s="1"/>
      <c r="O3" s="1"/>
      <c r="P3" s="1"/>
      <c r="Q3" s="1"/>
      <c r="R3" s="1"/>
      <c r="S3" s="1"/>
      <c r="T3" s="1"/>
      <c r="U3" s="1"/>
      <c r="V3" s="1"/>
      <c r="W3" s="1"/>
      <c r="X3" s="1"/>
      <c r="Y3" s="1"/>
      <c r="Z3" s="1"/>
    </row>
    <row r="4">
      <c r="A4" s="1"/>
      <c r="B4" s="13" t="s">
        <v>197</v>
      </c>
      <c r="C4" s="1"/>
      <c r="D4" s="1"/>
      <c r="E4" s="1"/>
      <c r="F4" s="1"/>
      <c r="G4" s="1"/>
      <c r="H4" s="1"/>
      <c r="I4" s="1"/>
      <c r="J4" s="1"/>
      <c r="K4" s="1"/>
      <c r="L4" s="1"/>
      <c r="M4" s="1"/>
      <c r="N4" s="1"/>
      <c r="O4" s="1"/>
      <c r="P4" s="1"/>
      <c r="Q4" s="1"/>
      <c r="R4" s="1"/>
      <c r="S4" s="1"/>
      <c r="T4" s="1"/>
      <c r="U4" s="1"/>
      <c r="V4" s="1"/>
      <c r="W4" s="1"/>
      <c r="X4" s="1"/>
      <c r="Y4" s="1"/>
      <c r="Z4" s="1"/>
    </row>
    <row r="5">
      <c r="A5" s="1"/>
      <c r="B5" s="13"/>
      <c r="C5" s="1"/>
      <c r="D5" s="1"/>
      <c r="E5" s="1"/>
      <c r="F5" s="1"/>
      <c r="G5" s="1"/>
      <c r="H5" s="1"/>
      <c r="I5" s="1"/>
      <c r="J5" s="1"/>
      <c r="K5" s="1"/>
      <c r="L5" s="1"/>
      <c r="M5" s="1"/>
      <c r="N5" s="1"/>
      <c r="O5" s="1"/>
      <c r="P5" s="1"/>
      <c r="Q5" s="1"/>
      <c r="R5" s="1"/>
      <c r="S5" s="1"/>
      <c r="T5" s="1"/>
      <c r="U5" s="1"/>
      <c r="V5" s="1"/>
      <c r="W5" s="1"/>
      <c r="X5" s="1"/>
      <c r="Y5" s="1"/>
      <c r="Z5" s="1"/>
    </row>
    <row r="6">
      <c r="A6" s="1"/>
      <c r="B6" s="14" t="s">
        <v>40</v>
      </c>
      <c r="C6" s="1"/>
      <c r="D6" s="1"/>
      <c r="E6" s="100">
        <f>F29+F31+F33+F35+F37+F39</f>
        <v>39494.4</v>
      </c>
      <c r="F6" s="1"/>
      <c r="G6" s="1"/>
      <c r="H6" s="1"/>
      <c r="I6" s="1"/>
      <c r="J6" s="101" t="s">
        <v>28</v>
      </c>
      <c r="K6" s="102">
        <f>'Management Summary'!D15</f>
        <v>1080000</v>
      </c>
      <c r="L6" s="1"/>
      <c r="M6" s="1"/>
      <c r="N6" s="1"/>
      <c r="O6" s="1"/>
      <c r="P6" s="1"/>
      <c r="Q6" s="1"/>
      <c r="R6" s="1"/>
      <c r="S6" s="1"/>
      <c r="T6" s="1"/>
      <c r="U6" s="1"/>
      <c r="V6" s="1"/>
      <c r="W6" s="1"/>
      <c r="X6" s="1"/>
      <c r="Y6" s="1"/>
      <c r="Z6" s="1"/>
    </row>
    <row r="7">
      <c r="A7" s="1"/>
      <c r="C7" s="1"/>
      <c r="D7" s="1"/>
      <c r="E7" s="17"/>
      <c r="F7" s="1"/>
      <c r="G7" s="1"/>
      <c r="H7" s="1"/>
      <c r="I7" s="1"/>
      <c r="J7" s="103" t="s">
        <v>30</v>
      </c>
      <c r="K7" s="102">
        <f>'Management Summary'!D19</f>
        <v>864000</v>
      </c>
      <c r="L7" s="1"/>
      <c r="M7" s="1"/>
      <c r="N7" s="1"/>
      <c r="O7" s="1"/>
      <c r="P7" s="1"/>
      <c r="Q7" s="1"/>
      <c r="R7" s="1"/>
      <c r="S7" s="1"/>
      <c r="T7" s="1"/>
      <c r="U7" s="1"/>
      <c r="V7" s="1"/>
      <c r="W7" s="1"/>
      <c r="X7" s="1"/>
      <c r="Y7" s="1"/>
      <c r="Z7" s="1"/>
    </row>
    <row r="8">
      <c r="A8" s="1"/>
      <c r="B8" s="14" t="s">
        <v>198</v>
      </c>
      <c r="C8" s="1"/>
      <c r="D8" s="1"/>
      <c r="E8" s="100">
        <f>SUM(G70:G1020)</f>
        <v>167979.2524</v>
      </c>
      <c r="F8" s="1"/>
      <c r="G8" s="1"/>
      <c r="H8" s="1"/>
      <c r="I8" s="1"/>
      <c r="J8" s="103" t="s">
        <v>25</v>
      </c>
      <c r="K8" s="102">
        <f>'Management Summary'!D10</f>
        <v>1500000</v>
      </c>
      <c r="L8" s="1"/>
      <c r="M8" s="1"/>
      <c r="N8" s="1"/>
      <c r="O8" s="1"/>
      <c r="P8" s="1"/>
      <c r="Q8" s="1"/>
      <c r="R8" s="1"/>
      <c r="S8" s="1"/>
      <c r="T8" s="1"/>
      <c r="U8" s="1"/>
      <c r="V8" s="1"/>
      <c r="W8" s="1"/>
      <c r="X8" s="1"/>
      <c r="Y8" s="1"/>
      <c r="Z8" s="1"/>
    </row>
    <row r="9">
      <c r="A9" s="1"/>
      <c r="B9" s="1"/>
      <c r="C9" s="1"/>
      <c r="D9" s="1"/>
      <c r="E9" s="96"/>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9" t="s">
        <v>199</v>
      </c>
      <c r="C11" s="10"/>
      <c r="D11" s="10"/>
      <c r="E11" s="10"/>
      <c r="F11" s="10"/>
      <c r="G11" s="10"/>
      <c r="H11" s="10"/>
      <c r="I11" s="1"/>
      <c r="J11" s="1"/>
      <c r="K11" s="1"/>
      <c r="L11" s="1"/>
      <c r="M11" s="1"/>
      <c r="N11" s="1"/>
      <c r="O11" s="1"/>
      <c r="P11" s="1"/>
      <c r="Q11" s="1"/>
      <c r="R11" s="1"/>
      <c r="S11" s="1"/>
      <c r="T11" s="1"/>
      <c r="U11" s="1"/>
      <c r="V11" s="1"/>
      <c r="W11" s="1"/>
      <c r="X11" s="1"/>
      <c r="Y11" s="1"/>
      <c r="Z11" s="1"/>
    </row>
    <row r="12">
      <c r="A12" s="1"/>
      <c r="B12" s="47"/>
      <c r="C12" s="47"/>
      <c r="D12" s="47"/>
      <c r="E12" s="47"/>
      <c r="F12" s="47"/>
      <c r="G12" s="47"/>
      <c r="H12" s="47"/>
      <c r="I12" s="1"/>
      <c r="J12" s="1"/>
      <c r="K12" s="1"/>
      <c r="L12" s="1"/>
      <c r="M12" s="1"/>
      <c r="N12" s="1"/>
      <c r="O12" s="1"/>
      <c r="P12" s="1"/>
      <c r="Q12" s="1"/>
      <c r="R12" s="1"/>
      <c r="S12" s="1"/>
      <c r="T12" s="1"/>
      <c r="U12" s="1"/>
      <c r="V12" s="1"/>
      <c r="W12" s="1"/>
      <c r="X12" s="1"/>
      <c r="Y12" s="1"/>
      <c r="Z12" s="1"/>
    </row>
    <row r="13">
      <c r="A13" s="1"/>
      <c r="B13" s="13" t="s">
        <v>200</v>
      </c>
      <c r="C13" s="104"/>
      <c r="D13" s="104"/>
      <c r="E13" s="105">
        <f>Settings!E9-Settings!E12-Settings!E15</f>
        <v>218.7</v>
      </c>
      <c r="F13" s="104"/>
      <c r="G13" s="104"/>
      <c r="H13" s="12"/>
      <c r="I13" s="1"/>
      <c r="J13" s="1"/>
      <c r="K13" s="1"/>
      <c r="L13" s="1"/>
      <c r="M13" s="1"/>
      <c r="N13" s="1"/>
      <c r="O13" s="1"/>
      <c r="P13" s="1"/>
      <c r="Q13" s="1"/>
      <c r="R13" s="1"/>
      <c r="S13" s="1"/>
      <c r="T13" s="1"/>
      <c r="U13" s="1"/>
      <c r="V13" s="1"/>
      <c r="W13" s="1"/>
      <c r="X13" s="1"/>
      <c r="Y13" s="1"/>
      <c r="Z13" s="1"/>
    </row>
    <row r="14">
      <c r="A14" s="1"/>
      <c r="B14" s="46"/>
      <c r="C14" s="12"/>
      <c r="D14" s="12"/>
      <c r="E14" s="12"/>
      <c r="F14" s="12"/>
      <c r="G14" s="12"/>
      <c r="H14" s="12"/>
      <c r="I14" s="1"/>
      <c r="J14" s="1"/>
      <c r="K14" s="1"/>
      <c r="L14" s="1"/>
      <c r="M14" s="1"/>
      <c r="N14" s="1"/>
      <c r="O14" s="1"/>
      <c r="P14" s="1"/>
      <c r="Q14" s="1"/>
      <c r="R14" s="1"/>
      <c r="S14" s="1"/>
      <c r="T14" s="1"/>
      <c r="U14" s="1"/>
      <c r="V14" s="1"/>
      <c r="W14" s="1"/>
      <c r="X14" s="1"/>
      <c r="Y14" s="1"/>
      <c r="Z14" s="1"/>
    </row>
    <row r="15">
      <c r="A15" s="1"/>
      <c r="B15" s="13" t="s">
        <v>201</v>
      </c>
      <c r="C15" s="104"/>
      <c r="D15" s="104"/>
      <c r="E15" s="105">
        <f>E13*(Settings!E18/5)</f>
        <v>1749.6</v>
      </c>
      <c r="F15" s="104"/>
      <c r="G15" s="104"/>
      <c r="H15" s="12"/>
      <c r="I15" s="1"/>
      <c r="J15" s="1"/>
      <c r="K15" s="1"/>
      <c r="L15" s="1"/>
      <c r="M15" s="1"/>
      <c r="N15" s="1"/>
      <c r="O15" s="1"/>
      <c r="P15" s="1"/>
      <c r="Q15" s="1"/>
      <c r="R15" s="1"/>
      <c r="S15" s="1"/>
      <c r="T15" s="1"/>
      <c r="U15" s="1"/>
      <c r="V15" s="1"/>
      <c r="W15" s="1"/>
      <c r="X15" s="1"/>
      <c r="Y15" s="1"/>
      <c r="Z15" s="1"/>
    </row>
    <row r="16">
      <c r="A16" s="1"/>
      <c r="B16" s="46"/>
      <c r="C16" s="106"/>
      <c r="D16" s="46"/>
      <c r="E16" s="46"/>
      <c r="F16" s="46"/>
      <c r="G16" s="106"/>
      <c r="H16" s="12"/>
      <c r="I16" s="1"/>
      <c r="J16" s="1"/>
      <c r="K16" s="1"/>
      <c r="L16" s="1"/>
      <c r="M16" s="1"/>
      <c r="N16" s="1"/>
      <c r="O16" s="1"/>
      <c r="P16" s="1"/>
      <c r="Q16" s="1"/>
      <c r="R16" s="1"/>
      <c r="S16" s="1"/>
      <c r="T16" s="1"/>
      <c r="U16" s="1"/>
      <c r="V16" s="1"/>
      <c r="W16" s="1"/>
      <c r="X16" s="1"/>
      <c r="Y16" s="1"/>
      <c r="Z16" s="1"/>
    </row>
    <row r="17">
      <c r="A17" s="1"/>
      <c r="B17" s="13" t="s">
        <v>202</v>
      </c>
      <c r="C17" s="106"/>
      <c r="D17" s="46"/>
      <c r="E17" s="46"/>
      <c r="F17" s="46"/>
      <c r="G17" s="106"/>
      <c r="H17" s="12"/>
      <c r="I17" s="1"/>
      <c r="J17" s="1"/>
      <c r="K17" s="1"/>
      <c r="L17" s="1"/>
      <c r="M17" s="1"/>
      <c r="N17" s="1"/>
      <c r="O17" s="1"/>
      <c r="P17" s="1"/>
      <c r="Q17" s="1"/>
      <c r="R17" s="1"/>
      <c r="S17" s="1"/>
      <c r="T17" s="1"/>
      <c r="U17" s="1"/>
      <c r="V17" s="1"/>
      <c r="W17" s="1"/>
      <c r="X17" s="1"/>
      <c r="Y17" s="1"/>
      <c r="Z17" s="1"/>
    </row>
    <row r="18">
      <c r="A18" s="1"/>
      <c r="B18" s="46"/>
      <c r="C18" s="107" t="s">
        <v>203</v>
      </c>
      <c r="D18" s="46"/>
      <c r="E18" s="105">
        <f>52*5</f>
        <v>260</v>
      </c>
      <c r="F18" s="46"/>
      <c r="G18" s="106"/>
      <c r="H18" s="12"/>
      <c r="I18" s="1"/>
      <c r="J18" s="1"/>
      <c r="K18" s="1"/>
      <c r="L18" s="1"/>
      <c r="M18" s="1"/>
      <c r="N18" s="1"/>
      <c r="O18" s="1"/>
      <c r="P18" s="1"/>
      <c r="Q18" s="1"/>
      <c r="R18" s="1"/>
      <c r="S18" s="1"/>
      <c r="T18" s="1"/>
      <c r="U18" s="1"/>
      <c r="V18" s="1"/>
      <c r="W18" s="1"/>
      <c r="X18" s="1"/>
      <c r="Y18" s="1"/>
      <c r="Z18" s="1"/>
    </row>
    <row r="19">
      <c r="A19" s="1"/>
      <c r="B19" s="46"/>
      <c r="C19" s="107" t="s">
        <v>204</v>
      </c>
      <c r="D19" s="46"/>
      <c r="E19" s="105">
        <v>52.0</v>
      </c>
      <c r="F19" s="46"/>
      <c r="G19" s="106"/>
      <c r="H19" s="12"/>
      <c r="I19" s="1"/>
      <c r="J19" s="1"/>
      <c r="K19" s="1"/>
      <c r="L19" s="1"/>
      <c r="M19" s="1"/>
      <c r="N19" s="1"/>
      <c r="O19" s="1"/>
      <c r="P19" s="1"/>
      <c r="Q19" s="1"/>
      <c r="R19" s="1"/>
      <c r="S19" s="1"/>
      <c r="T19" s="1"/>
      <c r="U19" s="1"/>
      <c r="V19" s="1"/>
      <c r="W19" s="1"/>
      <c r="X19" s="1"/>
      <c r="Y19" s="1"/>
      <c r="Z19" s="1"/>
    </row>
    <row r="20">
      <c r="A20" s="1"/>
      <c r="B20" s="46"/>
      <c r="C20" s="107" t="s">
        <v>205</v>
      </c>
      <c r="D20" s="46"/>
      <c r="E20" s="105">
        <v>12.0</v>
      </c>
      <c r="F20" s="46"/>
      <c r="G20" s="106"/>
      <c r="H20" s="12"/>
      <c r="I20" s="1"/>
      <c r="J20" s="1"/>
      <c r="K20" s="1"/>
      <c r="L20" s="1"/>
      <c r="M20" s="1"/>
      <c r="N20" s="1"/>
      <c r="O20" s="1"/>
      <c r="P20" s="1"/>
      <c r="Q20" s="1"/>
      <c r="R20" s="1"/>
      <c r="S20" s="1"/>
      <c r="T20" s="1"/>
      <c r="U20" s="1"/>
      <c r="V20" s="1"/>
      <c r="W20" s="1"/>
      <c r="X20" s="1"/>
      <c r="Y20" s="1"/>
      <c r="Z20" s="1"/>
    </row>
    <row r="21">
      <c r="A21" s="1"/>
      <c r="B21" s="46"/>
      <c r="C21" s="107" t="s">
        <v>206</v>
      </c>
      <c r="D21" s="46"/>
      <c r="E21" s="105">
        <v>4.0</v>
      </c>
      <c r="F21" s="46"/>
      <c r="G21" s="106"/>
      <c r="H21" s="12"/>
      <c r="I21" s="1"/>
      <c r="J21" s="1"/>
      <c r="K21" s="1"/>
      <c r="L21" s="1"/>
      <c r="M21" s="1"/>
      <c r="N21" s="1"/>
      <c r="O21" s="1"/>
      <c r="P21" s="1"/>
      <c r="Q21" s="1"/>
      <c r="R21" s="1"/>
      <c r="S21" s="1"/>
      <c r="T21" s="1"/>
      <c r="U21" s="1"/>
      <c r="V21" s="1"/>
      <c r="W21" s="1"/>
      <c r="X21" s="1"/>
      <c r="Y21" s="1"/>
      <c r="Z21" s="1"/>
    </row>
    <row r="22">
      <c r="A22" s="1"/>
      <c r="B22" s="46"/>
      <c r="C22" s="107" t="s">
        <v>207</v>
      </c>
      <c r="D22" s="106"/>
      <c r="E22" s="105">
        <v>1.0</v>
      </c>
      <c r="F22" s="106"/>
      <c r="G22" s="106"/>
      <c r="H22" s="12"/>
      <c r="I22" s="1"/>
      <c r="J22" s="1"/>
      <c r="K22" s="1"/>
      <c r="L22" s="1"/>
      <c r="M22" s="1"/>
      <c r="N22" s="1"/>
      <c r="O22" s="1"/>
      <c r="P22" s="1"/>
      <c r="Q22" s="1"/>
      <c r="R22" s="1"/>
      <c r="S22" s="1"/>
      <c r="T22" s="1"/>
      <c r="U22" s="1"/>
      <c r="V22" s="1"/>
      <c r="W22" s="1"/>
      <c r="X22" s="1"/>
      <c r="Y22" s="1"/>
      <c r="Z22" s="1"/>
    </row>
    <row r="23">
      <c r="A23" s="1"/>
      <c r="B23" s="46"/>
      <c r="C23" s="106"/>
      <c r="D23" s="46"/>
      <c r="E23" s="46"/>
      <c r="F23" s="46"/>
      <c r="G23" s="106"/>
      <c r="H23" s="12"/>
      <c r="I23" s="1"/>
      <c r="J23" s="1"/>
      <c r="K23" s="1"/>
      <c r="L23" s="1"/>
      <c r="M23" s="1"/>
      <c r="N23" s="1"/>
      <c r="O23" s="1"/>
      <c r="P23" s="1"/>
      <c r="Q23" s="1"/>
      <c r="R23" s="1"/>
      <c r="S23" s="1"/>
      <c r="T23" s="1"/>
      <c r="U23" s="1"/>
      <c r="V23" s="1"/>
      <c r="W23" s="1"/>
      <c r="X23" s="1"/>
      <c r="Y23" s="1"/>
      <c r="Z23" s="1"/>
    </row>
    <row r="24">
      <c r="A24" s="1"/>
      <c r="B24" s="46"/>
      <c r="C24" s="106"/>
      <c r="D24" s="46"/>
      <c r="E24" s="46"/>
      <c r="F24" s="46"/>
      <c r="G24" s="106"/>
      <c r="H24" s="12"/>
      <c r="I24" s="1"/>
      <c r="J24" s="1"/>
      <c r="K24" s="1"/>
      <c r="L24" s="1"/>
      <c r="M24" s="1"/>
      <c r="N24" s="1"/>
      <c r="O24" s="1"/>
      <c r="P24" s="1"/>
      <c r="Q24" s="1"/>
      <c r="R24" s="1"/>
      <c r="S24" s="1"/>
      <c r="T24" s="1"/>
      <c r="U24" s="1"/>
      <c r="V24" s="1"/>
      <c r="W24" s="1"/>
      <c r="X24" s="1"/>
      <c r="Y24" s="1"/>
      <c r="Z24" s="1"/>
    </row>
    <row r="25">
      <c r="A25" s="1"/>
      <c r="B25" s="9" t="s">
        <v>208</v>
      </c>
      <c r="C25" s="10"/>
      <c r="D25" s="10"/>
      <c r="E25" s="10"/>
      <c r="F25" s="10"/>
      <c r="G25" s="10"/>
      <c r="H25" s="10"/>
      <c r="I25" s="1"/>
      <c r="J25" s="1"/>
      <c r="K25" s="1"/>
      <c r="L25" s="1"/>
      <c r="M25" s="1"/>
      <c r="N25" s="1"/>
      <c r="O25" s="1"/>
      <c r="P25" s="1"/>
      <c r="Q25" s="1"/>
      <c r="R25" s="1"/>
      <c r="S25" s="1"/>
      <c r="T25" s="1"/>
      <c r="U25" s="1"/>
      <c r="V25" s="1"/>
      <c r="W25" s="1"/>
      <c r="X25" s="1"/>
      <c r="Y25" s="1"/>
      <c r="Z25" s="1"/>
    </row>
    <row r="26">
      <c r="A26" s="1"/>
      <c r="B26" s="47" t="s">
        <v>209</v>
      </c>
      <c r="C26" s="6"/>
      <c r="D26" s="6"/>
      <c r="E26" s="6"/>
      <c r="F26" s="6"/>
      <c r="G26" s="6"/>
      <c r="H26" s="7"/>
      <c r="I26" s="1"/>
      <c r="J26" s="1"/>
      <c r="K26" s="1"/>
      <c r="L26" s="1"/>
      <c r="M26" s="1"/>
      <c r="N26" s="1"/>
      <c r="O26" s="1"/>
      <c r="P26" s="1"/>
      <c r="Q26" s="1"/>
      <c r="R26" s="1"/>
      <c r="S26" s="1"/>
      <c r="T26" s="1"/>
      <c r="U26" s="1"/>
      <c r="V26" s="1"/>
      <c r="W26" s="1"/>
      <c r="X26" s="1"/>
      <c r="Y26" s="1"/>
      <c r="Z26" s="1"/>
    </row>
    <row r="27">
      <c r="A27" s="1"/>
      <c r="B27" s="108"/>
      <c r="C27" s="108"/>
      <c r="D27" s="108"/>
      <c r="E27" s="108"/>
      <c r="F27" s="46"/>
      <c r="G27" s="106"/>
      <c r="H27" s="12"/>
      <c r="I27" s="1"/>
      <c r="J27" s="1"/>
      <c r="K27" s="1"/>
      <c r="L27" s="1"/>
      <c r="M27" s="1"/>
      <c r="N27" s="1"/>
      <c r="O27" s="1"/>
      <c r="P27" s="1"/>
      <c r="Q27" s="1"/>
      <c r="R27" s="1"/>
      <c r="S27" s="1"/>
      <c r="T27" s="1"/>
      <c r="U27" s="1"/>
      <c r="V27" s="1"/>
      <c r="W27" s="1"/>
      <c r="X27" s="1"/>
      <c r="Y27" s="1"/>
      <c r="Z27" s="1"/>
    </row>
    <row r="28">
      <c r="A28" s="1"/>
      <c r="B28" s="104" t="s">
        <v>210</v>
      </c>
      <c r="C28" s="104" t="s">
        <v>211</v>
      </c>
      <c r="D28" s="104" t="s">
        <v>212</v>
      </c>
      <c r="E28" s="104" t="s">
        <v>213</v>
      </c>
      <c r="F28" s="104" t="s">
        <v>214</v>
      </c>
      <c r="G28" s="106"/>
      <c r="H28" s="12"/>
      <c r="I28" s="1"/>
      <c r="J28" s="1"/>
      <c r="K28" s="1"/>
      <c r="L28" s="1"/>
      <c r="M28" s="1"/>
      <c r="N28" s="1"/>
      <c r="O28" s="1"/>
      <c r="P28" s="1"/>
      <c r="Q28" s="1"/>
      <c r="R28" s="1"/>
      <c r="S28" s="1"/>
      <c r="T28" s="1"/>
      <c r="U28" s="1"/>
      <c r="V28" s="1"/>
      <c r="W28" s="1"/>
      <c r="X28" s="1"/>
      <c r="Y28" s="1"/>
      <c r="Z28" s="1"/>
    </row>
    <row r="29">
      <c r="A29" s="1"/>
      <c r="B29" s="5" t="s">
        <v>215</v>
      </c>
      <c r="C29" s="109" t="s">
        <v>25</v>
      </c>
      <c r="D29" s="110">
        <f>VLOOKUP(C29,$J$6:$K$8,2,0)</f>
        <v>1500000</v>
      </c>
      <c r="E29" s="111">
        <v>1.0E-4</v>
      </c>
      <c r="F29" s="110">
        <f>D29*E29</f>
        <v>150</v>
      </c>
      <c r="G29" s="106"/>
      <c r="H29" s="12"/>
      <c r="I29" s="1"/>
      <c r="J29" s="1"/>
      <c r="K29" s="1"/>
      <c r="L29" s="1"/>
      <c r="M29" s="1"/>
      <c r="N29" s="1"/>
      <c r="O29" s="1"/>
      <c r="P29" s="1"/>
      <c r="Q29" s="1"/>
      <c r="R29" s="1"/>
      <c r="S29" s="1"/>
      <c r="T29" s="1"/>
      <c r="U29" s="1"/>
      <c r="V29" s="1"/>
      <c r="W29" s="1"/>
      <c r="X29" s="1"/>
      <c r="Y29" s="1"/>
      <c r="Z29" s="1"/>
    </row>
    <row r="30">
      <c r="A30" s="1"/>
      <c r="B30" s="5"/>
      <c r="C30" s="112"/>
      <c r="D30" s="113"/>
      <c r="E30" s="114"/>
      <c r="F30" s="115"/>
      <c r="G30" s="106"/>
      <c r="H30" s="12"/>
      <c r="I30" s="1"/>
      <c r="J30" s="1"/>
      <c r="K30" s="1"/>
      <c r="L30" s="1"/>
      <c r="M30" s="1"/>
      <c r="N30" s="1"/>
      <c r="O30" s="1"/>
      <c r="P30" s="1"/>
      <c r="Q30" s="1"/>
      <c r="R30" s="1"/>
      <c r="S30" s="1"/>
      <c r="T30" s="1"/>
      <c r="U30" s="1"/>
      <c r="V30" s="1"/>
      <c r="W30" s="1"/>
      <c r="X30" s="1"/>
      <c r="Y30" s="1"/>
      <c r="Z30" s="1"/>
    </row>
    <row r="31">
      <c r="A31" s="1"/>
      <c r="B31" s="5" t="s">
        <v>216</v>
      </c>
      <c r="C31" s="109" t="s">
        <v>28</v>
      </c>
      <c r="D31" s="110">
        <f>VLOOKUP(C31,$J$6:$K$8,2,0)</f>
        <v>1080000</v>
      </c>
      <c r="E31" s="111">
        <v>2.5E-4</v>
      </c>
      <c r="F31" s="110">
        <f>D31*E31</f>
        <v>270</v>
      </c>
      <c r="G31" s="106"/>
      <c r="H31" s="12"/>
      <c r="I31" s="1"/>
      <c r="J31" s="1"/>
      <c r="K31" s="1"/>
      <c r="L31" s="1"/>
      <c r="M31" s="1"/>
      <c r="N31" s="1"/>
      <c r="O31" s="1"/>
      <c r="P31" s="1"/>
      <c r="Q31" s="1"/>
      <c r="R31" s="1"/>
      <c r="S31" s="1"/>
      <c r="T31" s="1"/>
      <c r="U31" s="1"/>
      <c r="V31" s="1"/>
      <c r="W31" s="1"/>
      <c r="X31" s="1"/>
      <c r="Y31" s="1"/>
      <c r="Z31" s="1"/>
    </row>
    <row r="32">
      <c r="A32" s="1"/>
      <c r="B32" s="5"/>
      <c r="C32" s="112"/>
      <c r="D32" s="115"/>
      <c r="E32" s="116"/>
      <c r="F32" s="115"/>
      <c r="G32" s="106"/>
      <c r="H32" s="12"/>
      <c r="I32" s="1"/>
      <c r="J32" s="1"/>
      <c r="K32" s="1"/>
      <c r="L32" s="1"/>
      <c r="M32" s="1"/>
      <c r="N32" s="1"/>
      <c r="O32" s="1"/>
      <c r="P32" s="1"/>
      <c r="Q32" s="1"/>
      <c r="R32" s="1"/>
      <c r="S32" s="1"/>
      <c r="T32" s="1"/>
      <c r="U32" s="1"/>
      <c r="V32" s="1"/>
      <c r="W32" s="1"/>
      <c r="X32" s="1"/>
      <c r="Y32" s="1"/>
      <c r="Z32" s="1"/>
    </row>
    <row r="33">
      <c r="A33" s="1"/>
      <c r="B33" s="5" t="s">
        <v>217</v>
      </c>
      <c r="C33" s="109" t="s">
        <v>30</v>
      </c>
      <c r="D33" s="110">
        <f>VLOOKUP(C33,$J$6:$K$8,2,0)</f>
        <v>864000</v>
      </c>
      <c r="E33" s="111">
        <v>0.005</v>
      </c>
      <c r="F33" s="110">
        <f>D33*E33</f>
        <v>4320</v>
      </c>
      <c r="G33" s="106"/>
      <c r="H33" s="12"/>
      <c r="I33" s="1"/>
      <c r="J33" s="1"/>
      <c r="K33" s="1"/>
      <c r="L33" s="1"/>
      <c r="M33" s="1"/>
      <c r="N33" s="1"/>
      <c r="O33" s="1"/>
      <c r="P33" s="1"/>
      <c r="Q33" s="1"/>
      <c r="R33" s="1"/>
      <c r="S33" s="1"/>
      <c r="T33" s="1"/>
      <c r="U33" s="1"/>
      <c r="V33" s="1"/>
      <c r="W33" s="1"/>
      <c r="X33" s="1"/>
      <c r="Y33" s="1"/>
      <c r="Z33" s="1"/>
    </row>
    <row r="34">
      <c r="A34" s="1"/>
      <c r="B34" s="5"/>
      <c r="C34" s="112"/>
      <c r="D34" s="113"/>
      <c r="E34" s="114"/>
      <c r="F34" s="115"/>
      <c r="G34" s="106"/>
      <c r="H34" s="12"/>
      <c r="I34" s="1"/>
      <c r="J34" s="1"/>
      <c r="K34" s="1"/>
      <c r="L34" s="1"/>
      <c r="M34" s="1"/>
      <c r="N34" s="1"/>
      <c r="O34" s="1"/>
      <c r="P34" s="1"/>
      <c r="Q34" s="1"/>
      <c r="R34" s="1"/>
      <c r="S34" s="1"/>
      <c r="T34" s="1"/>
      <c r="U34" s="1"/>
      <c r="V34" s="1"/>
      <c r="W34" s="1"/>
      <c r="X34" s="1"/>
      <c r="Y34" s="1"/>
      <c r="Z34" s="1"/>
    </row>
    <row r="35">
      <c r="A35" s="1"/>
      <c r="B35" s="5" t="s">
        <v>218</v>
      </c>
      <c r="C35" s="109" t="s">
        <v>28</v>
      </c>
      <c r="D35" s="110">
        <f>VLOOKUP(C35,$J$6:$K$8,2,0)</f>
        <v>1080000</v>
      </c>
      <c r="E35" s="111">
        <v>0.01</v>
      </c>
      <c r="F35" s="110">
        <f>D35*E35</f>
        <v>10800</v>
      </c>
      <c r="G35" s="106"/>
      <c r="H35" s="12"/>
      <c r="I35" s="1"/>
      <c r="J35" s="1"/>
      <c r="K35" s="1"/>
      <c r="L35" s="1"/>
      <c r="M35" s="1"/>
      <c r="N35" s="1"/>
      <c r="O35" s="1"/>
      <c r="P35" s="1"/>
      <c r="Q35" s="1"/>
      <c r="R35" s="1"/>
      <c r="S35" s="1"/>
      <c r="T35" s="1"/>
      <c r="U35" s="1"/>
      <c r="V35" s="1"/>
      <c r="W35" s="1"/>
      <c r="X35" s="1"/>
      <c r="Y35" s="1"/>
      <c r="Z35" s="1"/>
    </row>
    <row r="36">
      <c r="A36" s="1"/>
      <c r="B36" s="5"/>
      <c r="C36" s="112"/>
      <c r="D36" s="115"/>
      <c r="E36" s="116"/>
      <c r="F36" s="115"/>
      <c r="G36" s="106"/>
      <c r="H36" s="12"/>
      <c r="I36" s="1"/>
      <c r="J36" s="1"/>
      <c r="K36" s="1"/>
      <c r="L36" s="1"/>
      <c r="M36" s="1"/>
      <c r="N36" s="1"/>
      <c r="O36" s="1"/>
      <c r="P36" s="1"/>
      <c r="Q36" s="1"/>
      <c r="R36" s="1"/>
      <c r="S36" s="1"/>
      <c r="T36" s="1"/>
      <c r="U36" s="1"/>
      <c r="V36" s="1"/>
      <c r="W36" s="1"/>
      <c r="X36" s="1"/>
      <c r="Y36" s="1"/>
      <c r="Z36" s="1"/>
    </row>
    <row r="37">
      <c r="A37" s="1"/>
      <c r="B37" s="5" t="s">
        <v>219</v>
      </c>
      <c r="C37" s="109" t="s">
        <v>28</v>
      </c>
      <c r="D37" s="110">
        <f>VLOOKUP(C37,$J$6:$K$8,2,0)</f>
        <v>1080000</v>
      </c>
      <c r="E37" s="111">
        <v>0.0221</v>
      </c>
      <c r="F37" s="110">
        <f>D37*E37</f>
        <v>23868</v>
      </c>
      <c r="G37" s="106"/>
      <c r="H37" s="12"/>
      <c r="I37" s="1"/>
      <c r="J37" s="1"/>
      <c r="K37" s="1"/>
      <c r="L37" s="1"/>
      <c r="M37" s="1"/>
      <c r="N37" s="1"/>
      <c r="O37" s="1"/>
      <c r="P37" s="1"/>
      <c r="Q37" s="1"/>
      <c r="R37" s="1"/>
      <c r="S37" s="1"/>
      <c r="T37" s="1"/>
      <c r="U37" s="1"/>
      <c r="V37" s="1"/>
      <c r="W37" s="1"/>
      <c r="X37" s="1"/>
      <c r="Y37" s="1"/>
      <c r="Z37" s="1"/>
    </row>
    <row r="38">
      <c r="A38" s="1"/>
      <c r="B38" s="5"/>
      <c r="C38" s="112"/>
      <c r="D38" s="113"/>
      <c r="E38" s="114"/>
      <c r="F38" s="115"/>
      <c r="G38" s="106"/>
      <c r="H38" s="12"/>
      <c r="I38" s="1"/>
      <c r="J38" s="1"/>
      <c r="K38" s="1"/>
      <c r="L38" s="1"/>
      <c r="M38" s="1"/>
      <c r="N38" s="1"/>
      <c r="O38" s="1"/>
      <c r="P38" s="1"/>
      <c r="Q38" s="1"/>
      <c r="R38" s="1"/>
      <c r="S38" s="1"/>
      <c r="T38" s="1"/>
      <c r="U38" s="1"/>
      <c r="V38" s="1"/>
      <c r="W38" s="1"/>
      <c r="X38" s="1"/>
      <c r="Y38" s="1"/>
      <c r="Z38" s="1"/>
    </row>
    <row r="39">
      <c r="A39" s="1"/>
      <c r="B39" s="5" t="s">
        <v>220</v>
      </c>
      <c r="C39" s="109" t="s">
        <v>30</v>
      </c>
      <c r="D39" s="110">
        <f>VLOOKUP(C39,$J$6:$K$8,2,0)</f>
        <v>864000</v>
      </c>
      <c r="E39" s="111">
        <v>1.0E-4</v>
      </c>
      <c r="F39" s="110">
        <f>D39*E39</f>
        <v>86.4</v>
      </c>
      <c r="G39" s="106"/>
      <c r="H39" s="12"/>
      <c r="I39" s="1"/>
      <c r="J39" s="1"/>
      <c r="K39" s="1"/>
      <c r="L39" s="1"/>
      <c r="M39" s="1"/>
      <c r="N39" s="1"/>
      <c r="O39" s="1"/>
      <c r="P39" s="1"/>
      <c r="Q39" s="1"/>
      <c r="R39" s="1"/>
      <c r="S39" s="1"/>
      <c r="T39" s="1"/>
      <c r="U39" s="1"/>
      <c r="V39" s="1"/>
      <c r="W39" s="1"/>
      <c r="X39" s="1"/>
      <c r="Y39" s="1"/>
      <c r="Z39" s="1"/>
    </row>
    <row r="40">
      <c r="A40" s="1"/>
      <c r="B40" s="46"/>
      <c r="C40" s="117"/>
      <c r="D40" s="116"/>
      <c r="E40" s="116"/>
      <c r="F40" s="106"/>
      <c r="G40" s="106"/>
      <c r="H40" s="12"/>
      <c r="I40" s="1"/>
      <c r="J40" s="1"/>
      <c r="K40" s="1"/>
      <c r="L40" s="1"/>
      <c r="M40" s="1"/>
      <c r="N40" s="1"/>
      <c r="O40" s="1"/>
      <c r="P40" s="1"/>
      <c r="Q40" s="1"/>
      <c r="R40" s="1"/>
      <c r="S40" s="1"/>
      <c r="T40" s="1"/>
      <c r="U40" s="1"/>
      <c r="V40" s="1"/>
      <c r="W40" s="1"/>
      <c r="X40" s="1"/>
      <c r="Y40" s="1"/>
      <c r="Z40" s="1"/>
    </row>
    <row r="41">
      <c r="A41" s="1"/>
      <c r="B41" s="46"/>
      <c r="C41" s="12"/>
      <c r="D41" s="12"/>
      <c r="E41" s="12"/>
      <c r="F41" s="12"/>
      <c r="G41" s="12"/>
      <c r="H41" s="12"/>
      <c r="I41" s="1"/>
      <c r="J41" s="1"/>
      <c r="K41" s="1"/>
      <c r="L41" s="1"/>
      <c r="M41" s="1"/>
      <c r="N41" s="1"/>
      <c r="O41" s="1"/>
      <c r="P41" s="1"/>
      <c r="Q41" s="1"/>
      <c r="R41" s="1"/>
      <c r="S41" s="1"/>
      <c r="T41" s="1"/>
      <c r="U41" s="1"/>
      <c r="V41" s="1"/>
      <c r="W41" s="1"/>
      <c r="X41" s="1"/>
      <c r="Y41" s="1"/>
      <c r="Z41" s="1"/>
    </row>
    <row r="42">
      <c r="A42" s="1"/>
      <c r="B42" s="9" t="s">
        <v>221</v>
      </c>
      <c r="C42" s="10"/>
      <c r="D42" s="10"/>
      <c r="E42" s="10"/>
      <c r="F42" s="10"/>
      <c r="G42" s="10"/>
      <c r="H42" s="10"/>
      <c r="I42" s="1"/>
      <c r="J42" s="1"/>
      <c r="K42" s="1"/>
      <c r="L42" s="1"/>
      <c r="M42" s="1"/>
      <c r="N42" s="1"/>
      <c r="O42" s="1"/>
      <c r="P42" s="1"/>
      <c r="Q42" s="1"/>
      <c r="R42" s="1"/>
      <c r="S42" s="1"/>
      <c r="T42" s="1"/>
      <c r="U42" s="1"/>
      <c r="V42" s="1"/>
      <c r="W42" s="1"/>
      <c r="X42" s="1"/>
      <c r="Y42" s="1"/>
      <c r="Z42" s="1"/>
    </row>
    <row r="43">
      <c r="A43" s="1"/>
      <c r="B43" s="47" t="s">
        <v>222</v>
      </c>
      <c r="C43" s="6"/>
      <c r="D43" s="6"/>
      <c r="E43" s="6"/>
      <c r="F43" s="6"/>
      <c r="G43" s="6"/>
      <c r="H43" s="7"/>
      <c r="I43" s="1"/>
      <c r="J43" s="1"/>
      <c r="K43" s="1"/>
      <c r="L43" s="1"/>
      <c r="M43" s="1"/>
      <c r="N43" s="1"/>
      <c r="O43" s="1"/>
      <c r="P43" s="1"/>
      <c r="Q43" s="1"/>
      <c r="R43" s="1"/>
      <c r="S43" s="1"/>
      <c r="T43" s="1"/>
      <c r="U43" s="1"/>
      <c r="V43" s="1"/>
      <c r="W43" s="1"/>
      <c r="X43" s="1"/>
      <c r="Y43" s="1"/>
      <c r="Z43" s="1"/>
    </row>
    <row r="44">
      <c r="A44" s="1"/>
      <c r="B44" s="47"/>
      <c r="C44" s="47"/>
      <c r="D44" s="47"/>
      <c r="E44" s="47"/>
      <c r="F44" s="47"/>
      <c r="G44" s="47"/>
      <c r="H44" s="47"/>
      <c r="I44" s="1"/>
      <c r="J44" s="1"/>
      <c r="K44" s="1"/>
      <c r="L44" s="1"/>
      <c r="M44" s="1"/>
      <c r="N44" s="1"/>
      <c r="O44" s="1"/>
      <c r="P44" s="1"/>
      <c r="Q44" s="1"/>
      <c r="R44" s="1"/>
      <c r="S44" s="1"/>
      <c r="T44" s="1"/>
      <c r="U44" s="1"/>
      <c r="V44" s="1"/>
      <c r="W44" s="1"/>
      <c r="X44" s="1"/>
      <c r="Y44" s="1"/>
      <c r="Z44" s="1"/>
    </row>
    <row r="45">
      <c r="A45" s="1"/>
      <c r="B45" s="104" t="s">
        <v>223</v>
      </c>
      <c r="C45" s="104" t="s">
        <v>224</v>
      </c>
      <c r="D45" s="104" t="s">
        <v>225</v>
      </c>
      <c r="E45" s="104" t="s">
        <v>226</v>
      </c>
      <c r="F45" s="12"/>
      <c r="G45" s="104"/>
      <c r="H45" s="12"/>
      <c r="I45" s="1"/>
      <c r="J45" s="1"/>
      <c r="K45" s="1"/>
      <c r="L45" s="1"/>
      <c r="M45" s="1"/>
      <c r="N45" s="1"/>
      <c r="O45" s="1"/>
      <c r="P45" s="1"/>
      <c r="Q45" s="1"/>
      <c r="R45" s="1"/>
      <c r="S45" s="1"/>
      <c r="T45" s="1"/>
      <c r="U45" s="1"/>
      <c r="V45" s="1"/>
      <c r="W45" s="1"/>
      <c r="X45" s="1"/>
      <c r="Y45" s="1"/>
      <c r="Z45" s="1"/>
    </row>
    <row r="46">
      <c r="A46" s="1"/>
      <c r="B46" s="13" t="s">
        <v>227</v>
      </c>
      <c r="C46" s="118">
        <v>90000.0</v>
      </c>
      <c r="D46" s="110">
        <f>C46+(C46*Settings!$E$21)</f>
        <v>135000</v>
      </c>
      <c r="E46" s="119">
        <f t="shared" ref="E46:E63" si="1">D46/$E$15</f>
        <v>77.16049383</v>
      </c>
      <c r="F46" s="12"/>
      <c r="G46" s="120"/>
      <c r="H46" s="12"/>
      <c r="I46" s="1"/>
      <c r="J46" s="1"/>
      <c r="K46" s="1"/>
      <c r="L46" s="1"/>
      <c r="M46" s="1"/>
      <c r="N46" s="1"/>
      <c r="O46" s="1"/>
      <c r="P46" s="1"/>
      <c r="Q46" s="1"/>
      <c r="R46" s="1"/>
      <c r="S46" s="1"/>
      <c r="T46" s="1"/>
      <c r="U46" s="1"/>
      <c r="V46" s="1"/>
      <c r="W46" s="1"/>
      <c r="X46" s="1"/>
      <c r="Y46" s="1"/>
      <c r="Z46" s="1"/>
    </row>
    <row r="47">
      <c r="A47" s="1"/>
      <c r="B47" s="13" t="s">
        <v>228</v>
      </c>
      <c r="C47" s="118">
        <v>60000.0</v>
      </c>
      <c r="D47" s="110">
        <f>C47+(C47*Settings!$E$21)</f>
        <v>90000</v>
      </c>
      <c r="E47" s="119">
        <f t="shared" si="1"/>
        <v>51.44032922</v>
      </c>
      <c r="F47" s="12"/>
      <c r="G47" s="106"/>
      <c r="H47" s="12"/>
      <c r="I47" s="1"/>
      <c r="J47" s="1"/>
      <c r="K47" s="1"/>
      <c r="L47" s="1"/>
      <c r="M47" s="1"/>
      <c r="N47" s="1"/>
      <c r="O47" s="1"/>
      <c r="P47" s="1"/>
      <c r="Q47" s="1"/>
      <c r="R47" s="1"/>
      <c r="S47" s="1"/>
      <c r="T47" s="1"/>
      <c r="U47" s="1"/>
      <c r="V47" s="1"/>
      <c r="W47" s="1"/>
      <c r="X47" s="1"/>
      <c r="Y47" s="1"/>
      <c r="Z47" s="1"/>
    </row>
    <row r="48">
      <c r="A48" s="1"/>
      <c r="B48" s="13" t="s">
        <v>229</v>
      </c>
      <c r="C48" s="118">
        <v>80000.0</v>
      </c>
      <c r="D48" s="110">
        <f>C48+(C48*Settings!$E$21)</f>
        <v>120000</v>
      </c>
      <c r="E48" s="119">
        <f t="shared" si="1"/>
        <v>68.58710562</v>
      </c>
      <c r="F48" s="12"/>
      <c r="G48" s="106"/>
      <c r="H48" s="12"/>
      <c r="I48" s="1"/>
      <c r="J48" s="1"/>
      <c r="K48" s="1"/>
      <c r="L48" s="1"/>
      <c r="M48" s="1"/>
      <c r="N48" s="1"/>
      <c r="O48" s="1"/>
      <c r="P48" s="1"/>
      <c r="Q48" s="1"/>
      <c r="R48" s="1"/>
      <c r="S48" s="1"/>
      <c r="T48" s="1"/>
      <c r="U48" s="1"/>
      <c r="V48" s="1"/>
      <c r="W48" s="1"/>
      <c r="X48" s="1"/>
      <c r="Y48" s="1"/>
      <c r="Z48" s="1"/>
    </row>
    <row r="49">
      <c r="A49" s="1"/>
      <c r="B49" s="13" t="s">
        <v>230</v>
      </c>
      <c r="C49" s="118">
        <v>35000.0</v>
      </c>
      <c r="D49" s="110">
        <f>C49+(C49*Settings!$E$21)</f>
        <v>52500</v>
      </c>
      <c r="E49" s="119">
        <f t="shared" si="1"/>
        <v>30.00685871</v>
      </c>
      <c r="F49" s="12"/>
      <c r="G49" s="106"/>
      <c r="H49" s="12"/>
      <c r="I49" s="1"/>
      <c r="J49" s="1"/>
      <c r="K49" s="1"/>
      <c r="L49" s="1"/>
      <c r="M49" s="1"/>
      <c r="N49" s="1"/>
      <c r="O49" s="1"/>
      <c r="P49" s="1"/>
      <c r="Q49" s="1"/>
      <c r="R49" s="1"/>
      <c r="S49" s="1"/>
      <c r="T49" s="1"/>
      <c r="U49" s="1"/>
      <c r="V49" s="1"/>
      <c r="W49" s="1"/>
      <c r="X49" s="1"/>
      <c r="Y49" s="1"/>
      <c r="Z49" s="1"/>
    </row>
    <row r="50">
      <c r="A50" s="1"/>
      <c r="B50" s="13" t="s">
        <v>231</v>
      </c>
      <c r="C50" s="118">
        <v>57000.0</v>
      </c>
      <c r="D50" s="110">
        <f>C50+(C50*Settings!$E$21)</f>
        <v>85500</v>
      </c>
      <c r="E50" s="119">
        <f t="shared" si="1"/>
        <v>48.86831276</v>
      </c>
      <c r="F50" s="12"/>
      <c r="G50" s="106"/>
      <c r="H50" s="12"/>
      <c r="I50" s="1"/>
      <c r="J50" s="1"/>
      <c r="K50" s="1"/>
      <c r="L50" s="1"/>
      <c r="M50" s="1"/>
      <c r="N50" s="1"/>
      <c r="O50" s="1"/>
      <c r="P50" s="1"/>
      <c r="Q50" s="1"/>
      <c r="R50" s="1"/>
      <c r="S50" s="1"/>
      <c r="T50" s="1"/>
      <c r="U50" s="1"/>
      <c r="V50" s="1"/>
      <c r="W50" s="1"/>
      <c r="X50" s="1"/>
      <c r="Y50" s="1"/>
      <c r="Z50" s="1"/>
    </row>
    <row r="51">
      <c r="A51" s="1"/>
      <c r="B51" s="13" t="s">
        <v>232</v>
      </c>
      <c r="C51" s="118">
        <v>74000.0</v>
      </c>
      <c r="D51" s="110">
        <f>C51+(C51*Settings!$E$21)</f>
        <v>111000</v>
      </c>
      <c r="E51" s="119">
        <f t="shared" si="1"/>
        <v>63.4430727</v>
      </c>
      <c r="F51" s="12"/>
      <c r="G51" s="12"/>
      <c r="H51" s="12"/>
      <c r="I51" s="12"/>
      <c r="J51" s="1"/>
      <c r="K51" s="1"/>
      <c r="L51" s="1"/>
      <c r="M51" s="1"/>
      <c r="N51" s="1"/>
      <c r="O51" s="1"/>
      <c r="P51" s="1"/>
      <c r="Q51" s="1"/>
      <c r="R51" s="1"/>
      <c r="S51" s="1"/>
      <c r="T51" s="1"/>
      <c r="U51" s="1"/>
      <c r="V51" s="1"/>
      <c r="W51" s="1"/>
      <c r="X51" s="1"/>
      <c r="Y51" s="1"/>
      <c r="Z51" s="1"/>
    </row>
    <row r="52">
      <c r="A52" s="1"/>
      <c r="B52" s="106" t="s">
        <v>233</v>
      </c>
      <c r="C52" s="118">
        <v>32000.0</v>
      </c>
      <c r="D52" s="110">
        <f>C52+(C52*Settings!$E$21)</f>
        <v>48000</v>
      </c>
      <c r="E52" s="119">
        <f t="shared" si="1"/>
        <v>27.43484225</v>
      </c>
      <c r="F52" s="12"/>
      <c r="G52" s="12"/>
      <c r="H52" s="12"/>
      <c r="I52" s="12"/>
      <c r="J52" s="1"/>
      <c r="K52" s="1"/>
      <c r="L52" s="1"/>
      <c r="M52" s="1"/>
      <c r="N52" s="1"/>
      <c r="O52" s="1"/>
      <c r="P52" s="1"/>
      <c r="Q52" s="1"/>
      <c r="R52" s="1"/>
      <c r="S52" s="1"/>
      <c r="T52" s="1"/>
      <c r="U52" s="1"/>
      <c r="V52" s="1"/>
      <c r="W52" s="1"/>
      <c r="X52" s="1"/>
      <c r="Y52" s="1"/>
      <c r="Z52" s="1"/>
    </row>
    <row r="53">
      <c r="A53" s="1"/>
      <c r="B53" s="106" t="s">
        <v>234</v>
      </c>
      <c r="C53" s="118">
        <v>51000.0</v>
      </c>
      <c r="D53" s="110">
        <f>C53+(C53*Settings!$E$21)</f>
        <v>76500</v>
      </c>
      <c r="E53" s="119">
        <f t="shared" si="1"/>
        <v>43.72427984</v>
      </c>
      <c r="F53" s="12"/>
      <c r="G53" s="12"/>
      <c r="H53" s="12"/>
      <c r="I53" s="12"/>
      <c r="J53" s="1"/>
      <c r="K53" s="1"/>
      <c r="L53" s="1"/>
      <c r="M53" s="1"/>
      <c r="N53" s="1"/>
      <c r="O53" s="1"/>
      <c r="P53" s="1"/>
      <c r="Q53" s="1"/>
      <c r="R53" s="1"/>
      <c r="S53" s="1"/>
      <c r="T53" s="1"/>
      <c r="U53" s="1"/>
      <c r="V53" s="1"/>
      <c r="W53" s="1"/>
      <c r="X53" s="1"/>
      <c r="Y53" s="1"/>
      <c r="Z53" s="1"/>
    </row>
    <row r="54">
      <c r="A54" s="1"/>
      <c r="B54" s="106" t="s">
        <v>235</v>
      </c>
      <c r="C54" s="118">
        <v>69000.0</v>
      </c>
      <c r="D54" s="110">
        <f>C54+(C54*Settings!$E$21)</f>
        <v>103500</v>
      </c>
      <c r="E54" s="119">
        <f t="shared" si="1"/>
        <v>59.1563786</v>
      </c>
      <c r="F54" s="12"/>
      <c r="G54" s="12"/>
      <c r="H54" s="12"/>
      <c r="I54" s="12"/>
      <c r="J54" s="1"/>
      <c r="K54" s="1"/>
      <c r="L54" s="1"/>
      <c r="M54" s="1"/>
      <c r="N54" s="1"/>
      <c r="O54" s="1"/>
      <c r="P54" s="1"/>
      <c r="Q54" s="1"/>
      <c r="R54" s="1"/>
      <c r="S54" s="1"/>
      <c r="T54" s="1"/>
      <c r="U54" s="1"/>
      <c r="V54" s="1"/>
      <c r="W54" s="1"/>
      <c r="X54" s="1"/>
      <c r="Y54" s="1"/>
      <c r="Z54" s="1"/>
    </row>
    <row r="55">
      <c r="A55" s="1"/>
      <c r="B55" s="106" t="s">
        <v>236</v>
      </c>
      <c r="C55" s="118">
        <v>40000.0</v>
      </c>
      <c r="D55" s="110">
        <f>C55+(C55*Settings!$E$21)</f>
        <v>60000</v>
      </c>
      <c r="E55" s="119">
        <f t="shared" si="1"/>
        <v>34.29355281</v>
      </c>
      <c r="F55" s="12"/>
      <c r="G55" s="12"/>
      <c r="H55" s="12"/>
      <c r="I55" s="12"/>
      <c r="J55" s="1"/>
      <c r="K55" s="1"/>
      <c r="L55" s="1"/>
      <c r="M55" s="1"/>
      <c r="N55" s="1"/>
      <c r="O55" s="1"/>
      <c r="P55" s="1"/>
      <c r="Q55" s="1"/>
      <c r="R55" s="1"/>
      <c r="S55" s="1"/>
      <c r="T55" s="1"/>
      <c r="U55" s="1"/>
      <c r="V55" s="1"/>
      <c r="W55" s="1"/>
      <c r="X55" s="1"/>
      <c r="Y55" s="1"/>
      <c r="Z55" s="1"/>
    </row>
    <row r="56">
      <c r="A56" s="1"/>
      <c r="B56" s="106" t="s">
        <v>237</v>
      </c>
      <c r="C56" s="118">
        <v>60000.0</v>
      </c>
      <c r="D56" s="110">
        <f>C56+(C56*Settings!$E$21)</f>
        <v>90000</v>
      </c>
      <c r="E56" s="119">
        <f t="shared" si="1"/>
        <v>51.44032922</v>
      </c>
      <c r="F56" s="12"/>
      <c r="G56" s="12"/>
      <c r="H56" s="12"/>
      <c r="I56" s="12"/>
      <c r="J56" s="1"/>
      <c r="K56" s="1"/>
      <c r="L56" s="1"/>
      <c r="M56" s="1"/>
      <c r="N56" s="1"/>
      <c r="O56" s="1"/>
      <c r="P56" s="1"/>
      <c r="Q56" s="1"/>
      <c r="R56" s="1"/>
      <c r="S56" s="1"/>
      <c r="T56" s="1"/>
      <c r="U56" s="1"/>
      <c r="V56" s="1"/>
      <c r="W56" s="1"/>
      <c r="X56" s="1"/>
      <c r="Y56" s="1"/>
      <c r="Z56" s="1"/>
    </row>
    <row r="57">
      <c r="A57" s="1"/>
      <c r="B57" s="106" t="s">
        <v>238</v>
      </c>
      <c r="C57" s="118">
        <v>80000.0</v>
      </c>
      <c r="D57" s="110">
        <f>C57+(C57*Settings!$E$21)</f>
        <v>120000</v>
      </c>
      <c r="E57" s="119">
        <f t="shared" si="1"/>
        <v>68.58710562</v>
      </c>
      <c r="F57" s="12"/>
      <c r="G57" s="12"/>
      <c r="H57" s="12"/>
      <c r="I57" s="12"/>
      <c r="J57" s="1"/>
      <c r="K57" s="1"/>
      <c r="L57" s="1"/>
      <c r="M57" s="1"/>
      <c r="N57" s="1"/>
      <c r="O57" s="1"/>
      <c r="P57" s="1"/>
      <c r="Q57" s="1"/>
      <c r="R57" s="1"/>
      <c r="S57" s="1"/>
      <c r="T57" s="1"/>
      <c r="U57" s="1"/>
      <c r="V57" s="1"/>
      <c r="W57" s="1"/>
      <c r="X57" s="1"/>
      <c r="Y57" s="1"/>
      <c r="Z57" s="1"/>
    </row>
    <row r="58">
      <c r="A58" s="1"/>
      <c r="B58" s="106" t="s">
        <v>239</v>
      </c>
      <c r="C58" s="118">
        <v>40000.0</v>
      </c>
      <c r="D58" s="110">
        <f>C58+(C58*Settings!$E$21)</f>
        <v>60000</v>
      </c>
      <c r="E58" s="119">
        <f t="shared" si="1"/>
        <v>34.29355281</v>
      </c>
      <c r="F58" s="12"/>
      <c r="G58" s="12"/>
      <c r="H58" s="12"/>
      <c r="I58" s="12"/>
      <c r="J58" s="1"/>
      <c r="K58" s="1"/>
      <c r="L58" s="1"/>
      <c r="M58" s="1"/>
      <c r="N58" s="1"/>
      <c r="O58" s="1"/>
      <c r="P58" s="1"/>
      <c r="Q58" s="1"/>
      <c r="R58" s="1"/>
      <c r="S58" s="1"/>
      <c r="T58" s="1"/>
      <c r="U58" s="1"/>
      <c r="V58" s="1"/>
      <c r="W58" s="1"/>
      <c r="X58" s="1"/>
      <c r="Y58" s="1"/>
      <c r="Z58" s="1"/>
    </row>
    <row r="59">
      <c r="A59" s="1"/>
      <c r="B59" s="106" t="s">
        <v>240</v>
      </c>
      <c r="C59" s="118">
        <v>60000.0</v>
      </c>
      <c r="D59" s="110">
        <f>C59+(C59*Settings!$E$21)</f>
        <v>90000</v>
      </c>
      <c r="E59" s="119">
        <f t="shared" si="1"/>
        <v>51.44032922</v>
      </c>
      <c r="F59" s="12"/>
      <c r="G59" s="12"/>
      <c r="H59" s="12"/>
      <c r="I59" s="12"/>
      <c r="J59" s="1"/>
      <c r="K59" s="1"/>
      <c r="L59" s="1"/>
      <c r="M59" s="1"/>
      <c r="N59" s="1"/>
      <c r="O59" s="1"/>
      <c r="P59" s="1"/>
      <c r="Q59" s="1"/>
      <c r="R59" s="1"/>
      <c r="S59" s="1"/>
      <c r="T59" s="1"/>
      <c r="U59" s="1"/>
      <c r="V59" s="1"/>
      <c r="W59" s="1"/>
      <c r="X59" s="1"/>
      <c r="Y59" s="1"/>
      <c r="Z59" s="1"/>
    </row>
    <row r="60">
      <c r="A60" s="1"/>
      <c r="B60" s="106" t="s">
        <v>241</v>
      </c>
      <c r="C60" s="118">
        <v>80000.0</v>
      </c>
      <c r="D60" s="110">
        <f>C60+(C60*Settings!$E$21)</f>
        <v>120000</v>
      </c>
      <c r="E60" s="119">
        <f t="shared" si="1"/>
        <v>68.58710562</v>
      </c>
      <c r="F60" s="12"/>
      <c r="G60" s="12"/>
      <c r="H60" s="12"/>
      <c r="I60" s="12"/>
      <c r="J60" s="1"/>
      <c r="K60" s="1"/>
      <c r="L60" s="1"/>
      <c r="M60" s="1"/>
      <c r="N60" s="1"/>
      <c r="O60" s="1"/>
      <c r="P60" s="1"/>
      <c r="Q60" s="1"/>
      <c r="R60" s="1"/>
      <c r="S60" s="1"/>
      <c r="T60" s="1"/>
      <c r="U60" s="1"/>
      <c r="V60" s="1"/>
      <c r="W60" s="1"/>
      <c r="X60" s="1"/>
      <c r="Y60" s="1"/>
      <c r="Z60" s="1"/>
    </row>
    <row r="61">
      <c r="A61" s="1"/>
      <c r="B61" s="106" t="s">
        <v>242</v>
      </c>
      <c r="C61" s="118">
        <v>40000.0</v>
      </c>
      <c r="D61" s="110">
        <f>C61+(C61*Settings!$E$21)</f>
        <v>60000</v>
      </c>
      <c r="E61" s="119">
        <f t="shared" si="1"/>
        <v>34.29355281</v>
      </c>
      <c r="F61" s="12"/>
      <c r="G61" s="12"/>
      <c r="H61" s="12"/>
      <c r="I61" s="12"/>
      <c r="J61" s="1"/>
      <c r="K61" s="1"/>
      <c r="L61" s="1"/>
      <c r="M61" s="1"/>
      <c r="N61" s="1"/>
      <c r="O61" s="1"/>
      <c r="P61" s="1"/>
      <c r="Q61" s="1"/>
      <c r="R61" s="1"/>
      <c r="S61" s="1"/>
      <c r="T61" s="1"/>
      <c r="U61" s="1"/>
      <c r="V61" s="1"/>
      <c r="W61" s="1"/>
      <c r="X61" s="1"/>
      <c r="Y61" s="1"/>
      <c r="Z61" s="1"/>
    </row>
    <row r="62">
      <c r="A62" s="1"/>
      <c r="B62" s="106" t="s">
        <v>243</v>
      </c>
      <c r="C62" s="118">
        <v>60000.0</v>
      </c>
      <c r="D62" s="110">
        <f>C62+(C62*Settings!$E$21)</f>
        <v>90000</v>
      </c>
      <c r="E62" s="119">
        <f t="shared" si="1"/>
        <v>51.44032922</v>
      </c>
      <c r="F62" s="12"/>
      <c r="G62" s="12"/>
      <c r="H62" s="12"/>
      <c r="I62" s="12"/>
      <c r="J62" s="1"/>
      <c r="K62" s="1"/>
      <c r="L62" s="1"/>
      <c r="M62" s="1"/>
      <c r="N62" s="1"/>
      <c r="O62" s="1"/>
      <c r="P62" s="1"/>
      <c r="Q62" s="1"/>
      <c r="R62" s="1"/>
      <c r="S62" s="1"/>
      <c r="T62" s="1"/>
      <c r="U62" s="1"/>
      <c r="V62" s="1"/>
      <c r="W62" s="1"/>
      <c r="X62" s="1"/>
      <c r="Y62" s="1"/>
      <c r="Z62" s="1"/>
    </row>
    <row r="63">
      <c r="A63" s="1"/>
      <c r="B63" s="106" t="s">
        <v>244</v>
      </c>
      <c r="C63" s="118">
        <v>80000.0</v>
      </c>
      <c r="D63" s="110">
        <f>C63+(C63*Settings!$E$21)</f>
        <v>120000</v>
      </c>
      <c r="E63" s="119">
        <f t="shared" si="1"/>
        <v>68.58710562</v>
      </c>
      <c r="F63" s="12"/>
      <c r="G63" s="12"/>
      <c r="H63" s="12"/>
      <c r="I63" s="12"/>
      <c r="J63" s="1"/>
      <c r="K63" s="1"/>
      <c r="L63" s="1"/>
      <c r="M63" s="1"/>
      <c r="N63" s="1"/>
      <c r="O63" s="1"/>
      <c r="P63" s="1"/>
      <c r="Q63" s="1"/>
      <c r="R63" s="1"/>
      <c r="S63" s="1"/>
      <c r="T63" s="1"/>
      <c r="U63" s="1"/>
      <c r="V63" s="1"/>
      <c r="W63" s="1"/>
      <c r="X63" s="1"/>
      <c r="Y63" s="1"/>
      <c r="Z63" s="1"/>
    </row>
    <row r="64">
      <c r="A64" s="1"/>
      <c r="B64" s="46"/>
      <c r="C64" s="12"/>
      <c r="D64" s="12"/>
      <c r="E64" s="12"/>
      <c r="F64" s="12"/>
      <c r="G64" s="12"/>
      <c r="H64" s="12"/>
      <c r="I64" s="1"/>
      <c r="J64" s="1"/>
      <c r="K64" s="1"/>
      <c r="L64" s="1"/>
      <c r="M64" s="1"/>
      <c r="N64" s="1"/>
      <c r="O64" s="1"/>
      <c r="P64" s="1"/>
      <c r="Q64" s="1"/>
      <c r="R64" s="1"/>
      <c r="S64" s="1"/>
      <c r="T64" s="1"/>
      <c r="U64" s="1"/>
      <c r="V64" s="1"/>
      <c r="W64" s="1"/>
      <c r="X64" s="1"/>
      <c r="Y64" s="1"/>
      <c r="Z64" s="1"/>
    </row>
    <row r="65">
      <c r="A65" s="1"/>
      <c r="B65" s="46"/>
      <c r="C65" s="12"/>
      <c r="D65" s="12"/>
      <c r="E65" s="12"/>
      <c r="F65" s="12"/>
      <c r="G65" s="12"/>
      <c r="H65" s="12"/>
      <c r="I65" s="1"/>
      <c r="J65" s="1"/>
      <c r="K65" s="1"/>
      <c r="L65" s="1"/>
      <c r="M65" s="1"/>
      <c r="N65" s="1"/>
      <c r="O65" s="1"/>
      <c r="P65" s="1"/>
      <c r="Q65" s="1"/>
      <c r="R65" s="1"/>
      <c r="S65" s="1"/>
      <c r="T65" s="1"/>
      <c r="U65" s="1"/>
      <c r="V65" s="1"/>
      <c r="W65" s="1"/>
      <c r="X65" s="1"/>
      <c r="Y65" s="1"/>
      <c r="Z65" s="1"/>
    </row>
    <row r="66">
      <c r="A66" s="1"/>
      <c r="B66" s="9" t="s">
        <v>245</v>
      </c>
      <c r="C66" s="10"/>
      <c r="D66" s="10"/>
      <c r="E66" s="10"/>
      <c r="F66" s="10"/>
      <c r="G66" s="10"/>
      <c r="H66" s="10"/>
      <c r="I66" s="1"/>
      <c r="J66" s="1"/>
      <c r="K66" s="1"/>
      <c r="L66" s="1"/>
      <c r="M66" s="1"/>
      <c r="N66" s="1"/>
      <c r="O66" s="1"/>
      <c r="P66" s="1"/>
      <c r="Q66" s="1"/>
      <c r="R66" s="1"/>
      <c r="S66" s="1"/>
      <c r="T66" s="1"/>
      <c r="U66" s="1"/>
      <c r="V66" s="1"/>
      <c r="W66" s="1"/>
      <c r="X66" s="1"/>
      <c r="Y66" s="1"/>
      <c r="Z66" s="1"/>
    </row>
    <row r="67">
      <c r="A67" s="1"/>
      <c r="B67" s="47" t="s">
        <v>246</v>
      </c>
      <c r="C67" s="6"/>
      <c r="D67" s="6"/>
      <c r="E67" s="6"/>
      <c r="F67" s="6"/>
      <c r="G67" s="6"/>
      <c r="H67" s="7"/>
      <c r="I67" s="1"/>
      <c r="J67" s="1"/>
      <c r="K67" s="1"/>
      <c r="L67" s="1"/>
      <c r="M67" s="1"/>
      <c r="N67" s="1"/>
      <c r="O67" s="1"/>
      <c r="P67" s="1"/>
      <c r="Q67" s="1"/>
      <c r="R67" s="1"/>
      <c r="S67" s="1"/>
      <c r="T67" s="1"/>
      <c r="U67" s="1"/>
      <c r="V67" s="1"/>
      <c r="W67" s="1"/>
      <c r="X67" s="1"/>
      <c r="Y67" s="1"/>
      <c r="Z67" s="1"/>
    </row>
    <row r="68">
      <c r="A68" s="1"/>
      <c r="B68" s="104"/>
      <c r="C68" s="1"/>
      <c r="D68" s="104"/>
      <c r="E68" s="104"/>
      <c r="F68" s="104"/>
      <c r="G68" s="104"/>
      <c r="H68" s="1"/>
      <c r="I68" s="1"/>
      <c r="J68" s="1"/>
      <c r="K68" s="1"/>
      <c r="L68" s="1"/>
      <c r="M68" s="1"/>
      <c r="N68" s="1"/>
      <c r="O68" s="1"/>
      <c r="P68" s="1"/>
      <c r="Q68" s="1"/>
      <c r="R68" s="1"/>
      <c r="S68" s="1"/>
      <c r="T68" s="1"/>
      <c r="U68" s="1"/>
      <c r="V68" s="1"/>
      <c r="W68" s="1"/>
      <c r="X68" s="1"/>
      <c r="Y68" s="1"/>
      <c r="Z68" s="1"/>
    </row>
    <row r="69">
      <c r="A69" s="1"/>
      <c r="B69" s="104" t="s">
        <v>247</v>
      </c>
      <c r="C69" s="1"/>
      <c r="D69" s="104" t="s">
        <v>223</v>
      </c>
      <c r="E69" s="104" t="s">
        <v>248</v>
      </c>
      <c r="F69" s="104" t="s">
        <v>249</v>
      </c>
      <c r="G69" s="104" t="s">
        <v>250</v>
      </c>
      <c r="H69" s="1"/>
      <c r="I69" s="1"/>
      <c r="J69" s="1"/>
      <c r="K69" s="1"/>
      <c r="L69" s="1"/>
      <c r="M69" s="1"/>
      <c r="N69" s="1"/>
      <c r="O69" s="1"/>
      <c r="P69" s="1"/>
      <c r="Q69" s="1"/>
      <c r="R69" s="1"/>
      <c r="S69" s="1"/>
      <c r="T69" s="1"/>
      <c r="U69" s="1"/>
      <c r="V69" s="1"/>
      <c r="W69" s="1"/>
      <c r="X69" s="1"/>
      <c r="Y69" s="1"/>
      <c r="Z69" s="1"/>
    </row>
    <row r="70">
      <c r="A70" s="1"/>
      <c r="B70" s="5" t="s">
        <v>251</v>
      </c>
      <c r="C70" s="7"/>
      <c r="D70" s="13" t="s">
        <v>227</v>
      </c>
      <c r="E70" s="28">
        <v>3.0</v>
      </c>
      <c r="F70" s="13" t="s">
        <v>205</v>
      </c>
      <c r="G70" s="21">
        <f>VLOOKUP(D70,$B$46:$E$63,4,0)*E70*VLOOKUP(F70,$C$18:$E$22,3,0)</f>
        <v>2777.777778</v>
      </c>
      <c r="H70" s="1"/>
      <c r="I70" s="1"/>
      <c r="J70" s="1"/>
      <c r="K70" s="1"/>
      <c r="L70" s="1"/>
      <c r="M70" s="1"/>
      <c r="N70" s="1"/>
      <c r="O70" s="1"/>
      <c r="P70" s="1"/>
      <c r="Q70" s="1"/>
      <c r="R70" s="1"/>
      <c r="S70" s="1"/>
      <c r="T70" s="1"/>
      <c r="U70" s="1"/>
      <c r="V70" s="1"/>
      <c r="W70" s="1"/>
      <c r="X70" s="1"/>
      <c r="Y70" s="1"/>
      <c r="Z70" s="1"/>
    </row>
    <row r="71">
      <c r="A71" s="1"/>
      <c r="B71" s="13"/>
      <c r="C71" s="1"/>
      <c r="D71" s="1"/>
      <c r="E71" s="121"/>
      <c r="F71" s="1"/>
      <c r="G71" s="17"/>
      <c r="H71" s="1"/>
      <c r="I71" s="1"/>
      <c r="J71" s="1"/>
      <c r="K71" s="1"/>
      <c r="L71" s="1"/>
      <c r="M71" s="1"/>
      <c r="N71" s="1"/>
      <c r="O71" s="1"/>
      <c r="P71" s="1"/>
      <c r="Q71" s="1"/>
      <c r="R71" s="1"/>
      <c r="S71" s="1"/>
      <c r="T71" s="1"/>
      <c r="U71" s="1"/>
      <c r="V71" s="1"/>
      <c r="W71" s="1"/>
      <c r="X71" s="1"/>
      <c r="Y71" s="1"/>
      <c r="Z71" s="1"/>
    </row>
    <row r="72">
      <c r="A72" s="1"/>
      <c r="B72" s="5" t="s">
        <v>252</v>
      </c>
      <c r="C72" s="7"/>
      <c r="D72" s="13" t="s">
        <v>227</v>
      </c>
      <c r="E72" s="28">
        <v>2.5</v>
      </c>
      <c r="F72" s="13" t="s">
        <v>203</v>
      </c>
      <c r="G72" s="21">
        <f>VLOOKUP(D72,$B$46:$E$63,4,0)*E72*VLOOKUP(F72,$C$18:$E$22,3,0)</f>
        <v>50154.32099</v>
      </c>
      <c r="H72" s="1"/>
      <c r="I72" s="1"/>
      <c r="J72" s="1"/>
      <c r="K72" s="1"/>
      <c r="L72" s="1"/>
      <c r="M72" s="1"/>
      <c r="N72" s="1"/>
      <c r="O72" s="1"/>
      <c r="P72" s="1"/>
      <c r="Q72" s="1"/>
      <c r="R72" s="1"/>
      <c r="S72" s="1"/>
      <c r="T72" s="1"/>
      <c r="U72" s="1"/>
      <c r="V72" s="1"/>
      <c r="W72" s="1"/>
      <c r="X72" s="1"/>
      <c r="Y72" s="1"/>
      <c r="Z72" s="1"/>
    </row>
    <row r="73">
      <c r="A73" s="1"/>
      <c r="B73" s="5"/>
      <c r="C73" s="7"/>
      <c r="D73" s="1"/>
      <c r="E73" s="121"/>
      <c r="F73" s="1"/>
      <c r="G73" s="17"/>
      <c r="H73" s="1"/>
      <c r="I73" s="1"/>
      <c r="J73" s="1"/>
      <c r="K73" s="1"/>
      <c r="L73" s="1"/>
      <c r="M73" s="1"/>
      <c r="N73" s="1"/>
      <c r="O73" s="1"/>
      <c r="P73" s="1"/>
      <c r="Q73" s="1"/>
      <c r="R73" s="1"/>
      <c r="S73" s="1"/>
      <c r="T73" s="1"/>
      <c r="U73" s="1"/>
      <c r="V73" s="1"/>
      <c r="W73" s="1"/>
      <c r="X73" s="1"/>
      <c r="Y73" s="1"/>
      <c r="Z73" s="1"/>
    </row>
    <row r="74">
      <c r="A74" s="1"/>
      <c r="B74" s="5" t="s">
        <v>253</v>
      </c>
      <c r="C74" s="7"/>
      <c r="D74" s="13" t="s">
        <v>227</v>
      </c>
      <c r="E74" s="28">
        <v>1.5</v>
      </c>
      <c r="F74" s="13" t="s">
        <v>205</v>
      </c>
      <c r="G74" s="21">
        <f>VLOOKUP(D74,$B$46:$E$63,4,0)*E74*VLOOKUP(F74,$C$18:$E$22,3,0)</f>
        <v>1388.888889</v>
      </c>
      <c r="H74" s="1"/>
      <c r="I74" s="1"/>
      <c r="J74" s="1"/>
      <c r="K74" s="1"/>
      <c r="L74" s="1"/>
      <c r="M74" s="1"/>
      <c r="N74" s="1"/>
      <c r="O74" s="1"/>
      <c r="P74" s="1"/>
      <c r="Q74" s="1"/>
      <c r="R74" s="1"/>
      <c r="S74" s="1"/>
      <c r="T74" s="1"/>
      <c r="U74" s="1"/>
      <c r="V74" s="1"/>
      <c r="W74" s="1"/>
      <c r="X74" s="1"/>
      <c r="Y74" s="1"/>
      <c r="Z74" s="1"/>
    </row>
    <row r="75">
      <c r="A75" s="1"/>
      <c r="B75" s="5"/>
      <c r="C75" s="7"/>
      <c r="D75" s="1"/>
      <c r="E75" s="121"/>
      <c r="F75" s="1"/>
      <c r="G75" s="17"/>
      <c r="H75" s="1"/>
      <c r="I75" s="1"/>
      <c r="J75" s="1"/>
      <c r="K75" s="1"/>
      <c r="L75" s="1"/>
      <c r="M75" s="1"/>
      <c r="N75" s="1"/>
      <c r="O75" s="1"/>
      <c r="P75" s="1"/>
      <c r="Q75" s="1"/>
      <c r="R75" s="1"/>
      <c r="S75" s="1"/>
      <c r="T75" s="1"/>
      <c r="U75" s="1"/>
      <c r="V75" s="1"/>
      <c r="W75" s="1"/>
      <c r="X75" s="1"/>
      <c r="Y75" s="1"/>
      <c r="Z75" s="1"/>
    </row>
    <row r="76">
      <c r="A76" s="1"/>
      <c r="B76" s="5" t="s">
        <v>254</v>
      </c>
      <c r="C76" s="7"/>
      <c r="D76" s="13" t="s">
        <v>228</v>
      </c>
      <c r="E76" s="28">
        <v>1.0</v>
      </c>
      <c r="F76" s="13" t="s">
        <v>203</v>
      </c>
      <c r="G76" s="21">
        <f>VLOOKUP(D76,$B$46:$E$63,4,0)*E76*VLOOKUP(F76,$C$18:$E$22,3,0)</f>
        <v>13374.4856</v>
      </c>
      <c r="H76" s="1"/>
      <c r="I76" s="1"/>
      <c r="J76" s="1"/>
      <c r="K76" s="1"/>
      <c r="L76" s="1"/>
      <c r="M76" s="1"/>
      <c r="N76" s="1"/>
      <c r="O76" s="1"/>
      <c r="P76" s="1"/>
      <c r="Q76" s="1"/>
      <c r="R76" s="1"/>
      <c r="S76" s="1"/>
      <c r="T76" s="1"/>
      <c r="U76" s="1"/>
      <c r="V76" s="1"/>
      <c r="W76" s="1"/>
      <c r="X76" s="1"/>
      <c r="Y76" s="1"/>
      <c r="Z76" s="1"/>
    </row>
    <row r="77">
      <c r="A77" s="1"/>
      <c r="B77" s="5"/>
      <c r="C77" s="7"/>
      <c r="D77" s="1"/>
      <c r="E77" s="121"/>
      <c r="F77" s="1"/>
      <c r="G77" s="17"/>
      <c r="H77" s="1"/>
      <c r="I77" s="1"/>
      <c r="J77" s="1"/>
      <c r="K77" s="1"/>
      <c r="L77" s="1"/>
      <c r="M77" s="1"/>
      <c r="N77" s="1"/>
      <c r="O77" s="1"/>
      <c r="P77" s="1"/>
      <c r="Q77" s="1"/>
      <c r="R77" s="1"/>
      <c r="S77" s="1"/>
      <c r="T77" s="1"/>
      <c r="U77" s="1"/>
      <c r="V77" s="1"/>
      <c r="W77" s="1"/>
      <c r="X77" s="1"/>
      <c r="Y77" s="1"/>
      <c r="Z77" s="1"/>
    </row>
    <row r="78">
      <c r="A78" s="1"/>
      <c r="B78" s="5" t="s">
        <v>255</v>
      </c>
      <c r="C78" s="7"/>
      <c r="D78" s="13" t="s">
        <v>228</v>
      </c>
      <c r="E78" s="28">
        <v>4.0</v>
      </c>
      <c r="F78" s="13" t="s">
        <v>204</v>
      </c>
      <c r="G78" s="21">
        <f>VLOOKUP(D78,$B$46:$E$63,4,0)*E78*VLOOKUP(F78,$C$18:$E$22,3,0)</f>
        <v>10699.58848</v>
      </c>
      <c r="H78" s="1"/>
      <c r="I78" s="1"/>
      <c r="J78" s="1"/>
      <c r="K78" s="1"/>
      <c r="L78" s="1"/>
      <c r="M78" s="1"/>
      <c r="N78" s="1"/>
      <c r="O78" s="1"/>
      <c r="P78" s="1"/>
      <c r="Q78" s="1"/>
      <c r="R78" s="1"/>
      <c r="S78" s="1"/>
      <c r="T78" s="1"/>
      <c r="U78" s="1"/>
      <c r="V78" s="1"/>
      <c r="W78" s="1"/>
      <c r="X78" s="1"/>
      <c r="Y78" s="1"/>
      <c r="Z78" s="1"/>
    </row>
    <row r="79">
      <c r="A79" s="1"/>
      <c r="B79" s="5"/>
      <c r="C79" s="7"/>
      <c r="D79" s="1"/>
      <c r="E79" s="121"/>
      <c r="F79" s="1"/>
      <c r="G79" s="17"/>
      <c r="H79" s="1"/>
      <c r="I79" s="1"/>
      <c r="J79" s="1"/>
      <c r="K79" s="1"/>
      <c r="L79" s="1"/>
      <c r="M79" s="1"/>
      <c r="N79" s="1"/>
      <c r="O79" s="1"/>
      <c r="P79" s="1"/>
      <c r="Q79" s="1"/>
      <c r="R79" s="1"/>
      <c r="S79" s="1"/>
      <c r="T79" s="1"/>
      <c r="U79" s="1"/>
      <c r="V79" s="1"/>
      <c r="W79" s="1"/>
      <c r="X79" s="1"/>
      <c r="Y79" s="1"/>
      <c r="Z79" s="1"/>
    </row>
    <row r="80">
      <c r="A80" s="1"/>
      <c r="B80" s="5" t="s">
        <v>256</v>
      </c>
      <c r="C80" s="7"/>
      <c r="D80" s="13" t="s">
        <v>234</v>
      </c>
      <c r="E80" s="28">
        <v>1.0</v>
      </c>
      <c r="F80" s="13" t="s">
        <v>207</v>
      </c>
      <c r="G80" s="21">
        <f>VLOOKUP(D80,$B$46:$E$63,4,0)*E80*VLOOKUP(F80,$C$18:$E$22,3,0)</f>
        <v>43.72427984</v>
      </c>
      <c r="H80" s="1"/>
      <c r="I80" s="1"/>
      <c r="J80" s="1"/>
      <c r="K80" s="1"/>
      <c r="L80" s="1"/>
      <c r="M80" s="1"/>
      <c r="N80" s="1"/>
      <c r="O80" s="1"/>
      <c r="P80" s="1"/>
      <c r="Q80" s="1"/>
      <c r="R80" s="1"/>
      <c r="S80" s="1"/>
      <c r="T80" s="1"/>
      <c r="U80" s="1"/>
      <c r="V80" s="1"/>
      <c r="W80" s="1"/>
      <c r="X80" s="1"/>
      <c r="Y80" s="1"/>
      <c r="Z80" s="1"/>
    </row>
    <row r="81">
      <c r="A81" s="1"/>
      <c r="B81" s="5"/>
      <c r="C81" s="7"/>
      <c r="D81" s="1"/>
      <c r="E81" s="121"/>
      <c r="F81" s="1"/>
      <c r="G81" s="17"/>
      <c r="H81" s="1"/>
      <c r="I81" s="1"/>
      <c r="J81" s="1"/>
      <c r="K81" s="1"/>
      <c r="L81" s="1"/>
      <c r="M81" s="1"/>
      <c r="N81" s="1"/>
      <c r="O81" s="1"/>
      <c r="P81" s="1"/>
      <c r="Q81" s="1"/>
      <c r="R81" s="1"/>
      <c r="S81" s="1"/>
      <c r="T81" s="1"/>
      <c r="U81" s="1"/>
      <c r="V81" s="1"/>
      <c r="W81" s="1"/>
      <c r="X81" s="1"/>
      <c r="Y81" s="1"/>
      <c r="Z81" s="1"/>
    </row>
    <row r="82">
      <c r="A82" s="1"/>
      <c r="B82" s="5" t="s">
        <v>257</v>
      </c>
      <c r="C82" s="7"/>
      <c r="D82" s="13" t="s">
        <v>234</v>
      </c>
      <c r="E82" s="28">
        <v>1.0</v>
      </c>
      <c r="F82" s="13" t="s">
        <v>204</v>
      </c>
      <c r="G82" s="21">
        <f>VLOOKUP(D82,$B$46:$E$63,4,0)*E82*VLOOKUP(F82,$C$18:$E$22,3,0)</f>
        <v>2273.662551</v>
      </c>
      <c r="H82" s="1"/>
      <c r="I82" s="1"/>
      <c r="J82" s="1"/>
      <c r="K82" s="1"/>
      <c r="L82" s="1"/>
      <c r="M82" s="1"/>
      <c r="N82" s="1"/>
      <c r="O82" s="1"/>
      <c r="P82" s="1"/>
      <c r="Q82" s="1"/>
      <c r="R82" s="1"/>
      <c r="S82" s="1"/>
      <c r="T82" s="1"/>
      <c r="U82" s="1"/>
      <c r="V82" s="1"/>
      <c r="W82" s="1"/>
      <c r="X82" s="1"/>
      <c r="Y82" s="1"/>
      <c r="Z82" s="1"/>
    </row>
    <row r="83">
      <c r="A83" s="1"/>
      <c r="B83" s="5"/>
      <c r="C83" s="7"/>
      <c r="D83" s="1"/>
      <c r="E83" s="121"/>
      <c r="F83" s="1"/>
      <c r="G83" s="17"/>
      <c r="H83" s="1"/>
      <c r="I83" s="1"/>
      <c r="J83" s="1"/>
      <c r="K83" s="1"/>
      <c r="L83" s="1"/>
      <c r="M83" s="1"/>
      <c r="N83" s="1"/>
      <c r="O83" s="1"/>
      <c r="P83" s="1"/>
      <c r="Q83" s="1"/>
      <c r="R83" s="1"/>
      <c r="S83" s="1"/>
      <c r="T83" s="1"/>
      <c r="U83" s="1"/>
      <c r="V83" s="1"/>
      <c r="W83" s="1"/>
      <c r="X83" s="1"/>
      <c r="Y83" s="1"/>
      <c r="Z83" s="1"/>
    </row>
    <row r="84">
      <c r="A84" s="1"/>
      <c r="B84" s="5" t="s">
        <v>258</v>
      </c>
      <c r="C84" s="7"/>
      <c r="D84" s="13" t="s">
        <v>242</v>
      </c>
      <c r="E84" s="28">
        <v>4.0</v>
      </c>
      <c r="F84" s="13" t="s">
        <v>203</v>
      </c>
      <c r="G84" s="21">
        <f>VLOOKUP(D84,$B$46:$E$63,4,0)*E84*VLOOKUP(F84,$C$18:$E$22,3,0)</f>
        <v>35665.29492</v>
      </c>
      <c r="H84" s="1"/>
      <c r="I84" s="1"/>
      <c r="J84" s="1"/>
      <c r="K84" s="1"/>
      <c r="L84" s="1"/>
      <c r="M84" s="1"/>
      <c r="N84" s="1"/>
      <c r="O84" s="1"/>
      <c r="P84" s="1"/>
      <c r="Q84" s="1"/>
      <c r="R84" s="1"/>
      <c r="S84" s="1"/>
      <c r="T84" s="1"/>
      <c r="U84" s="1"/>
      <c r="V84" s="1"/>
      <c r="W84" s="1"/>
      <c r="X84" s="1"/>
      <c r="Y84" s="1"/>
      <c r="Z84" s="1"/>
    </row>
    <row r="85">
      <c r="A85" s="1"/>
      <c r="B85" s="5"/>
      <c r="C85" s="7"/>
      <c r="D85" s="1"/>
      <c r="E85" s="121"/>
      <c r="F85" s="1"/>
      <c r="G85" s="17"/>
      <c r="H85" s="1"/>
      <c r="I85" s="1"/>
      <c r="J85" s="1"/>
      <c r="K85" s="1"/>
      <c r="L85" s="1"/>
      <c r="M85" s="1"/>
      <c r="N85" s="1"/>
      <c r="O85" s="1"/>
      <c r="P85" s="1"/>
      <c r="Q85" s="1"/>
      <c r="R85" s="1"/>
      <c r="S85" s="1"/>
      <c r="T85" s="1"/>
      <c r="U85" s="1"/>
      <c r="V85" s="1"/>
      <c r="W85" s="1"/>
      <c r="X85" s="1"/>
      <c r="Y85" s="1"/>
      <c r="Z85" s="1"/>
    </row>
    <row r="86">
      <c r="A86" s="1"/>
      <c r="B86" s="5" t="s">
        <v>258</v>
      </c>
      <c r="C86" s="7"/>
      <c r="D86" s="13" t="s">
        <v>234</v>
      </c>
      <c r="E86" s="28">
        <v>1.0</v>
      </c>
      <c r="F86" s="13" t="s">
        <v>205</v>
      </c>
      <c r="G86" s="21">
        <f>VLOOKUP(D86,$B$46:$E$63,4,0)*E86*VLOOKUP(F86,$C$18:$E$22,3,0)</f>
        <v>524.691358</v>
      </c>
      <c r="H86" s="1"/>
      <c r="I86" s="1"/>
      <c r="J86" s="1"/>
      <c r="K86" s="1"/>
      <c r="L86" s="1"/>
      <c r="M86" s="1"/>
      <c r="N86" s="1"/>
      <c r="O86" s="1"/>
      <c r="P86" s="1"/>
      <c r="Q86" s="1"/>
      <c r="R86" s="1"/>
      <c r="S86" s="1"/>
      <c r="T86" s="1"/>
      <c r="U86" s="1"/>
      <c r="V86" s="1"/>
      <c r="W86" s="1"/>
      <c r="X86" s="1"/>
      <c r="Y86" s="1"/>
      <c r="Z86" s="1"/>
    </row>
    <row r="87">
      <c r="A87" s="1"/>
      <c r="B87" s="5"/>
      <c r="C87" s="7"/>
      <c r="D87" s="1"/>
      <c r="E87" s="121"/>
      <c r="F87" s="1"/>
      <c r="G87" s="17"/>
      <c r="H87" s="1"/>
      <c r="I87" s="1"/>
      <c r="J87" s="1"/>
      <c r="K87" s="1"/>
      <c r="L87" s="1"/>
      <c r="M87" s="1"/>
      <c r="N87" s="1"/>
      <c r="O87" s="1"/>
      <c r="P87" s="1"/>
      <c r="Q87" s="1"/>
      <c r="R87" s="1"/>
      <c r="S87" s="1"/>
      <c r="T87" s="1"/>
      <c r="U87" s="1"/>
      <c r="V87" s="1"/>
      <c r="W87" s="1"/>
      <c r="X87" s="1"/>
      <c r="Y87" s="1"/>
      <c r="Z87" s="1"/>
    </row>
    <row r="88">
      <c r="A88" s="1"/>
      <c r="B88" s="5" t="s">
        <v>259</v>
      </c>
      <c r="C88" s="7"/>
      <c r="D88" s="13" t="s">
        <v>238</v>
      </c>
      <c r="E88" s="28">
        <v>0.75</v>
      </c>
      <c r="F88" s="13" t="s">
        <v>203</v>
      </c>
      <c r="G88" s="21">
        <f>VLOOKUP(D88,$B$46:$E$63,4,0)*E88*VLOOKUP(F88,$C$18:$E$22,3,0)</f>
        <v>13374.4856</v>
      </c>
      <c r="H88" s="1"/>
      <c r="I88" s="1"/>
      <c r="J88" s="1"/>
      <c r="K88" s="1"/>
      <c r="L88" s="1"/>
      <c r="M88" s="1"/>
      <c r="N88" s="1"/>
      <c r="O88" s="1"/>
      <c r="P88" s="1"/>
      <c r="Q88" s="1"/>
      <c r="R88" s="1"/>
      <c r="S88" s="1"/>
      <c r="T88" s="1"/>
      <c r="U88" s="1"/>
      <c r="V88" s="1"/>
      <c r="W88" s="1"/>
      <c r="X88" s="1"/>
      <c r="Y88" s="1"/>
      <c r="Z88" s="1"/>
    </row>
    <row r="89">
      <c r="A89" s="1"/>
      <c r="B89" s="5"/>
      <c r="C89" s="7"/>
      <c r="D89" s="1"/>
      <c r="E89" s="121"/>
      <c r="F89" s="1"/>
      <c r="G89" s="17"/>
      <c r="H89" s="1"/>
      <c r="I89" s="1"/>
      <c r="J89" s="1"/>
      <c r="K89" s="1"/>
      <c r="L89" s="1"/>
      <c r="M89" s="1"/>
      <c r="N89" s="1"/>
      <c r="O89" s="1"/>
      <c r="P89" s="1"/>
      <c r="Q89" s="1"/>
      <c r="R89" s="1"/>
      <c r="S89" s="1"/>
      <c r="T89" s="1"/>
      <c r="U89" s="1"/>
      <c r="V89" s="1"/>
      <c r="W89" s="1"/>
      <c r="X89" s="1"/>
      <c r="Y89" s="1"/>
      <c r="Z89" s="1"/>
    </row>
    <row r="90">
      <c r="A90" s="1"/>
      <c r="B90" s="5" t="s">
        <v>260</v>
      </c>
      <c r="C90" s="7"/>
      <c r="D90" s="13" t="s">
        <v>242</v>
      </c>
      <c r="E90" s="28">
        <v>1.0</v>
      </c>
      <c r="F90" s="13" t="s">
        <v>203</v>
      </c>
      <c r="G90" s="21">
        <f>VLOOKUP(D90,$B$46:$E$63,4,0)*E90*VLOOKUP(F90,$C$18:$E$22,3,0)</f>
        <v>8916.323731</v>
      </c>
      <c r="H90" s="1"/>
      <c r="I90" s="1"/>
      <c r="J90" s="1"/>
      <c r="K90" s="1"/>
      <c r="L90" s="1"/>
      <c r="M90" s="1"/>
      <c r="N90" s="1"/>
      <c r="O90" s="1"/>
      <c r="P90" s="1"/>
      <c r="Q90" s="1"/>
      <c r="R90" s="1"/>
      <c r="S90" s="1"/>
      <c r="T90" s="1"/>
      <c r="U90" s="1"/>
      <c r="V90" s="1"/>
      <c r="W90" s="1"/>
      <c r="X90" s="1"/>
      <c r="Y90" s="1"/>
      <c r="Z90" s="1"/>
    </row>
    <row r="91">
      <c r="A91" s="1"/>
      <c r="B91" s="5"/>
      <c r="C91" s="7"/>
      <c r="D91" s="1"/>
      <c r="E91" s="121"/>
      <c r="F91" s="1"/>
      <c r="G91" s="17"/>
      <c r="H91" s="1"/>
      <c r="I91" s="1"/>
      <c r="J91" s="1"/>
      <c r="K91" s="1"/>
      <c r="L91" s="1"/>
      <c r="M91" s="1"/>
      <c r="N91" s="1"/>
      <c r="O91" s="1"/>
      <c r="P91" s="1"/>
      <c r="Q91" s="1"/>
      <c r="R91" s="1"/>
      <c r="S91" s="1"/>
      <c r="T91" s="1"/>
      <c r="U91" s="1"/>
      <c r="V91" s="1"/>
      <c r="W91" s="1"/>
      <c r="X91" s="1"/>
      <c r="Y91" s="1"/>
      <c r="Z91" s="1"/>
    </row>
    <row r="92">
      <c r="A92" s="1"/>
      <c r="B92" s="5" t="s">
        <v>261</v>
      </c>
      <c r="C92" s="7"/>
      <c r="D92" s="13" t="s">
        <v>238</v>
      </c>
      <c r="E92" s="28">
        <v>0.5</v>
      </c>
      <c r="F92" s="13" t="s">
        <v>203</v>
      </c>
      <c r="G92" s="21">
        <f>VLOOKUP(D92,$B$46:$E$63,4,0)*E92*VLOOKUP(F92,$C$18:$E$22,3,0)</f>
        <v>8916.323731</v>
      </c>
      <c r="H92" s="1"/>
      <c r="I92" s="1"/>
      <c r="J92" s="1"/>
      <c r="K92" s="1"/>
      <c r="L92" s="1"/>
      <c r="M92" s="1"/>
      <c r="N92" s="1"/>
      <c r="O92" s="1"/>
      <c r="P92" s="1"/>
      <c r="Q92" s="1"/>
      <c r="R92" s="1"/>
      <c r="S92" s="1"/>
      <c r="T92" s="1"/>
      <c r="U92" s="1"/>
      <c r="V92" s="1"/>
      <c r="W92" s="1"/>
      <c r="X92" s="1"/>
      <c r="Y92" s="1"/>
      <c r="Z92" s="1"/>
    </row>
    <row r="93">
      <c r="A93" s="1"/>
      <c r="B93" s="5"/>
      <c r="C93" s="7"/>
      <c r="D93" s="1"/>
      <c r="E93" s="121"/>
      <c r="F93" s="1"/>
      <c r="G93" s="17"/>
      <c r="H93" s="1"/>
      <c r="I93" s="1"/>
      <c r="J93" s="1"/>
      <c r="K93" s="1"/>
      <c r="L93" s="1"/>
      <c r="M93" s="1"/>
      <c r="N93" s="1"/>
      <c r="O93" s="1"/>
      <c r="P93" s="1"/>
      <c r="Q93" s="1"/>
      <c r="R93" s="1"/>
      <c r="S93" s="1"/>
      <c r="T93" s="1"/>
      <c r="U93" s="1"/>
      <c r="V93" s="1"/>
      <c r="W93" s="1"/>
      <c r="X93" s="1"/>
      <c r="Y93" s="1"/>
      <c r="Z93" s="1"/>
    </row>
    <row r="94">
      <c r="A94" s="1"/>
      <c r="B94" s="5" t="s">
        <v>262</v>
      </c>
      <c r="C94" s="7"/>
      <c r="D94" s="13" t="s">
        <v>233</v>
      </c>
      <c r="E94" s="28">
        <v>1.0</v>
      </c>
      <c r="F94" s="13" t="s">
        <v>203</v>
      </c>
      <c r="G94" s="21">
        <f>VLOOKUP(D94,$B$46:$E$63,4,0)*E94*VLOOKUP(F94,$C$18:$E$22,3,0)</f>
        <v>7133.058985</v>
      </c>
      <c r="H94" s="1"/>
      <c r="I94" s="1"/>
      <c r="J94" s="1"/>
      <c r="K94" s="1"/>
      <c r="L94" s="1"/>
      <c r="M94" s="1"/>
      <c r="N94" s="1"/>
      <c r="O94" s="1"/>
      <c r="P94" s="1"/>
      <c r="Q94" s="1"/>
      <c r="R94" s="1"/>
      <c r="S94" s="1"/>
      <c r="T94" s="1"/>
      <c r="U94" s="1"/>
      <c r="V94" s="1"/>
      <c r="W94" s="1"/>
      <c r="X94" s="1"/>
      <c r="Y94" s="1"/>
      <c r="Z94" s="1"/>
    </row>
    <row r="95">
      <c r="A95" s="1"/>
      <c r="B95" s="5"/>
      <c r="C95" s="7"/>
      <c r="D95" s="1"/>
      <c r="E95" s="121"/>
      <c r="F95" s="1"/>
      <c r="G95" s="17"/>
      <c r="H95" s="1"/>
      <c r="I95" s="1"/>
      <c r="J95" s="1"/>
      <c r="K95" s="1"/>
      <c r="L95" s="1"/>
      <c r="M95" s="1"/>
      <c r="N95" s="1"/>
      <c r="O95" s="1"/>
      <c r="P95" s="1"/>
      <c r="Q95" s="1"/>
      <c r="R95" s="1"/>
      <c r="S95" s="1"/>
      <c r="T95" s="1"/>
      <c r="U95" s="1"/>
      <c r="V95" s="1"/>
      <c r="W95" s="1"/>
      <c r="X95" s="1"/>
      <c r="Y95" s="1"/>
      <c r="Z95" s="1"/>
    </row>
    <row r="96">
      <c r="A96" s="1"/>
      <c r="B96" s="5" t="s">
        <v>263</v>
      </c>
      <c r="C96" s="7"/>
      <c r="D96" s="13" t="s">
        <v>242</v>
      </c>
      <c r="E96" s="28">
        <v>1.0</v>
      </c>
      <c r="F96" s="13" t="s">
        <v>203</v>
      </c>
      <c r="G96" s="21">
        <f>VLOOKUP(D96,$B$46:$E$63,4,0)*E96*VLOOKUP(F96,$C$18:$E$22,3,0)</f>
        <v>8916.323731</v>
      </c>
      <c r="H96" s="1"/>
      <c r="I96" s="1"/>
      <c r="J96" s="1"/>
      <c r="K96" s="1"/>
      <c r="L96" s="1"/>
      <c r="M96" s="1"/>
      <c r="N96" s="1"/>
      <c r="O96" s="1"/>
      <c r="P96" s="1"/>
      <c r="Q96" s="1"/>
      <c r="R96" s="1"/>
      <c r="S96" s="1"/>
      <c r="T96" s="1"/>
      <c r="U96" s="1"/>
      <c r="V96" s="1"/>
      <c r="W96" s="1"/>
      <c r="X96" s="1"/>
      <c r="Y96" s="1"/>
      <c r="Z96" s="1"/>
    </row>
    <row r="97">
      <c r="A97" s="1"/>
      <c r="B97" s="5"/>
      <c r="C97" s="7"/>
      <c r="D97" s="1"/>
      <c r="E97" s="121"/>
      <c r="F97" s="1"/>
      <c r="G97" s="17"/>
      <c r="H97" s="1"/>
      <c r="I97" s="1"/>
      <c r="J97" s="1"/>
      <c r="K97" s="1"/>
      <c r="L97" s="1"/>
      <c r="M97" s="1"/>
      <c r="N97" s="1"/>
      <c r="O97" s="1"/>
      <c r="P97" s="1"/>
      <c r="Q97" s="1"/>
      <c r="R97" s="1"/>
      <c r="S97" s="1"/>
      <c r="T97" s="1"/>
      <c r="U97" s="1"/>
      <c r="V97" s="1"/>
      <c r="W97" s="1"/>
      <c r="X97" s="1"/>
      <c r="Y97" s="1"/>
      <c r="Z97" s="1"/>
    </row>
    <row r="98">
      <c r="A98" s="1"/>
      <c r="B98" s="5" t="s">
        <v>264</v>
      </c>
      <c r="C98" s="7"/>
      <c r="D98" s="13" t="s">
        <v>238</v>
      </c>
      <c r="E98" s="28">
        <v>1.0</v>
      </c>
      <c r="F98" s="13" t="s">
        <v>204</v>
      </c>
      <c r="G98" s="21">
        <f>VLOOKUP(D98,$B$46:$E$63,4,0)*E98*VLOOKUP(F98,$C$18:$E$22,3,0)</f>
        <v>3566.529492</v>
      </c>
      <c r="H98" s="1"/>
      <c r="I98" s="1"/>
      <c r="J98" s="1"/>
      <c r="K98" s="1"/>
      <c r="L98" s="1"/>
      <c r="M98" s="1"/>
      <c r="N98" s="1"/>
      <c r="O98" s="1"/>
      <c r="P98" s="1"/>
      <c r="Q98" s="1"/>
      <c r="R98" s="1"/>
      <c r="S98" s="1"/>
      <c r="T98" s="1"/>
      <c r="U98" s="1"/>
      <c r="V98" s="1"/>
      <c r="W98" s="1"/>
      <c r="X98" s="1"/>
      <c r="Y98" s="1"/>
      <c r="Z98" s="1"/>
    </row>
    <row r="99">
      <c r="A99" s="1"/>
      <c r="B99" s="5"/>
      <c r="C99" s="7"/>
      <c r="D99" s="1"/>
      <c r="E99" s="121"/>
      <c r="F99" s="1"/>
      <c r="G99" s="17"/>
      <c r="H99" s="1"/>
      <c r="I99" s="1"/>
      <c r="J99" s="1"/>
      <c r="K99" s="1"/>
      <c r="L99" s="1"/>
      <c r="M99" s="1"/>
      <c r="N99" s="1"/>
      <c r="O99" s="1"/>
      <c r="P99" s="1"/>
      <c r="Q99" s="1"/>
      <c r="R99" s="1"/>
      <c r="S99" s="1"/>
      <c r="T99" s="1"/>
      <c r="U99" s="1"/>
      <c r="V99" s="1"/>
      <c r="W99" s="1"/>
      <c r="X99" s="1"/>
      <c r="Y99" s="1"/>
      <c r="Z99" s="1"/>
    </row>
    <row r="100">
      <c r="A100" s="1"/>
      <c r="B100" s="5" t="s">
        <v>265</v>
      </c>
      <c r="C100" s="7"/>
      <c r="D100" s="13" t="s">
        <v>232</v>
      </c>
      <c r="E100" s="28">
        <v>1.0</v>
      </c>
      <c r="F100" s="13" t="s">
        <v>206</v>
      </c>
      <c r="G100" s="21">
        <f>VLOOKUP(D100,$B$46:$E$63,4,0)*E100*VLOOKUP(F100,$C$18:$E$22,3,0)</f>
        <v>253.7722908</v>
      </c>
      <c r="H100" s="1"/>
      <c r="I100" s="1"/>
      <c r="J100" s="1"/>
      <c r="K100" s="1"/>
      <c r="L100" s="1"/>
      <c r="M100" s="1"/>
      <c r="N100" s="1"/>
      <c r="O100" s="1"/>
      <c r="P100" s="1"/>
      <c r="Q100" s="1"/>
      <c r="R100" s="1"/>
      <c r="S100" s="1"/>
      <c r="T100" s="1"/>
      <c r="U100" s="1"/>
      <c r="V100" s="1"/>
      <c r="W100" s="1"/>
      <c r="X100" s="1"/>
      <c r="Y100" s="1"/>
      <c r="Z100" s="1"/>
    </row>
    <row r="101">
      <c r="A101" s="1"/>
      <c r="B101" s="1"/>
      <c r="C101" s="1"/>
      <c r="D101" s="1"/>
      <c r="E101" s="12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row r="1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row>
    <row r="1026">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row>
    <row r="1027">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row>
    <row r="1028">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row>
    <row r="1029">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row>
    <row r="1030">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row>
    <row r="1031">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row>
    <row r="1032">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row>
    <row r="1033">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row>
    <row r="1034">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row>
    <row r="103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row>
    <row r="1036">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row>
    <row r="1037">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row>
    <row r="1038">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row>
    <row r="1039">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row>
    <row r="1040">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row>
    <row r="1041">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row>
    <row r="1042">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row>
    <row r="1043">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row>
    <row r="1044">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row>
    <row r="104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row>
    <row r="1046">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row>
    <row r="1047">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row>
    <row r="1048">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row>
    <row r="1049">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row>
    <row r="1050">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row>
    <row r="1051">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row>
    <row r="1052">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row>
    <row r="1053">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row>
    <row r="1054">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row>
    <row r="105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row>
    <row r="1056">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row>
    <row r="1057">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row>
    <row r="1058">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row>
  </sheetData>
  <mergeCells count="33">
    <mergeCell ref="B26:H26"/>
    <mergeCell ref="B43:H43"/>
    <mergeCell ref="B67:H67"/>
    <mergeCell ref="B70:C70"/>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96:C96"/>
    <mergeCell ref="B97:C97"/>
    <mergeCell ref="B98:C98"/>
    <mergeCell ref="B99:C99"/>
    <mergeCell ref="B100:C100"/>
    <mergeCell ref="B89:C89"/>
    <mergeCell ref="B90:C90"/>
    <mergeCell ref="B91:C91"/>
    <mergeCell ref="B92:C92"/>
    <mergeCell ref="B93:C93"/>
    <mergeCell ref="B94:C94"/>
    <mergeCell ref="B95:C95"/>
  </mergeCells>
  <dataValidations>
    <dataValidation type="list" allowBlank="1" sqref="C29 C31 C33 C35 C37 C39">
      <formula1>'Transaction &amp; HR'!$J$6:$J$8</formula1>
    </dataValidation>
    <dataValidation type="list" allowBlank="1" showInputMessage="1" prompt="Select one department" sqref="D70 D72 D74 D76 D78 D80 D82 D84 D86 D88 D90 D92 D94 D96 D98 D100">
      <formula1>'Transaction &amp; HR'!$B$46:$B$63</formula1>
    </dataValidation>
    <dataValidation type="list" allowBlank="1" sqref="F70 F72 F74 F76 F78 F80 F82 F84 F86 F88 F90 F92 F94 F96 F98 F100">
      <formula1>'Transaction &amp; HR'!$C$18:$C$22</formula1>
    </dataValidation>
  </dataValidations>
  <drawing r:id="rId1"/>
</worksheet>
</file>